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872544402\"/>
    </mc:Choice>
  </mc:AlternateContent>
  <xr:revisionPtr revIDLastSave="0" documentId="13_ncr:1_{53321E21-B148-472C-B5FE-A6904A0CDFFC}" xr6:coauthVersionLast="47" xr6:coauthVersionMax="47" xr10:uidLastSave="{00000000-0000-0000-0000-000000000000}"/>
  <bookViews>
    <workbookView xWindow="38280" yWindow="-120" windowWidth="38640" windowHeight="21120" tabRatio="918" firstSheet="1" activeTab="1" xr2:uid="{00000000-000D-0000-FFFF-FFFF00000000}"/>
  </bookViews>
  <sheets>
    <sheet name="FAME Persistence2" sheetId="414" state="veryHidden" r:id="rId1"/>
    <sheet name="Chart A" sheetId="415" r:id="rId2"/>
    <sheet name="Chart 1" sheetId="377" r:id="rId3"/>
    <sheet name="Chart 2" sheetId="378" r:id="rId4"/>
    <sheet name="Chart 3" sheetId="379" r:id="rId5"/>
    <sheet name="Chart 4" sheetId="380" r:id="rId6"/>
    <sheet name="Chart 5" sheetId="381" r:id="rId7"/>
    <sheet name="Chart 6" sheetId="391" r:id="rId8"/>
    <sheet name="Chart 7" sheetId="411" r:id="rId9"/>
    <sheet name="Chart 8" sheetId="387" r:id="rId10"/>
    <sheet name="Chart 9" sheetId="389" r:id="rId11"/>
    <sheet name="Chart 10" sheetId="392" r:id="rId12"/>
    <sheet name="Chart 11" sheetId="388" r:id="rId13"/>
    <sheet name="Chart 12" sheetId="390" r:id="rId14"/>
    <sheet name="Chart 13" sheetId="413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2">'Chart 11'!#REF!</definedName>
    <definedName name="_xlnm.Print_Area" localSheetId="13">'Chart 12'!#REF!</definedName>
    <definedName name="_xlnm.Print_Area" localSheetId="14">'Chart 13'!$M$74:$U$105</definedName>
    <definedName name="_xlnm.Print_Area" localSheetId="3">'Chart 2'!#REF!</definedName>
    <definedName name="_xlnm.Print_Area" localSheetId="6">'Chart 5'!#REF!</definedName>
    <definedName name="_xlnm.Print_Area" localSheetId="9">'Chart 8'!#REF!</definedName>
    <definedName name="_xlnm.Print_Area" localSheetId="10">'Chart 9'!#REF!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11" l="1"/>
  <c r="D15" i="411"/>
  <c r="C17" i="411"/>
  <c r="D17" i="411"/>
  <c r="E17" i="411"/>
  <c r="F17" i="411"/>
  <c r="E15" i="411"/>
  <c r="F15" i="411"/>
  <c r="B11" i="411" l="1"/>
  <c r="B10" i="411"/>
  <c r="C11" i="411"/>
  <c r="C10" i="411"/>
  <c r="C9" i="411"/>
  <c r="B9" i="411"/>
  <c r="C16" i="411" l="1"/>
  <c r="F11" i="411" l="1"/>
  <c r="E11" i="411"/>
  <c r="D11" i="411"/>
  <c r="F10" i="411"/>
  <c r="E10" i="411"/>
  <c r="D10" i="411"/>
  <c r="F9" i="411"/>
  <c r="E9" i="411"/>
  <c r="D9" i="411"/>
  <c r="D16" i="411" l="1"/>
  <c r="F16" i="411"/>
  <c r="E16" i="411"/>
  <c r="L17" i="38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K17" i="390" l="1"/>
  <c r="L18" i="387"/>
  <c r="M18" i="378"/>
  <c r="N18" i="378"/>
  <c r="L18" i="378"/>
  <c r="N18" i="389"/>
  <c r="L34" i="387"/>
  <c r="M17" i="388"/>
  <c r="N18" i="387"/>
  <c r="M34" i="388"/>
  <c r="N34" i="387"/>
  <c r="L18" i="389"/>
  <c r="K17" i="388"/>
  <c r="K34" i="388"/>
  <c r="L17" i="390"/>
  <c r="M18" i="387"/>
  <c r="L51" i="387"/>
  <c r="M18" i="389"/>
  <c r="K51" i="388"/>
  <c r="M17" i="390"/>
  <c r="M51" i="388"/>
  <c r="L51" i="388"/>
  <c r="N51" i="387" l="1"/>
  <c r="M34" i="387"/>
  <c r="M51" i="387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<sst xmlns="http://schemas.openxmlformats.org/spreadsheetml/2006/main" count="353" uniqueCount="112">
  <si>
    <t xml:space="preserve"> </t>
  </si>
  <si>
    <t/>
  </si>
  <si>
    <t>Chart 7</t>
  </si>
  <si>
    <t>Aggregate probability distribution of longer-term inflation expectations</t>
  </si>
  <si>
    <t>Chart 9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</si>
  <si>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</si>
  <si>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</si>
  <si>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</si>
  <si>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</si>
  <si>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</si>
  <si>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</si>
  <si>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</si>
  <si>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</si>
  <si>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</si>
  <si>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</si>
  <si>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</si>
  <si>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</si>
  <si>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</si>
  <si>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</si>
  <si>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</si>
  <si>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</si>
  <si>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</si>
  <si>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</si>
  <si>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</si>
  <si>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</si>
  <si>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</si>
  <si>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</si>
  <si>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</si>
  <si>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</si>
  <si>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mean</t>
  </si>
  <si>
    <t>Expected profile of quarter-on-quarter GDP growth</t>
  </si>
  <si>
    <t>-s.d.</t>
  </si>
  <si>
    <t>+s.d.</t>
  </si>
  <si>
    <t>s.d.</t>
  </si>
  <si>
    <t>Chart 13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</si>
  <si>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</si>
  <si>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</si>
  <si>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</si>
  <si>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</si>
  <si>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</si>
  <si>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</si>
  <si>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</si>
  <si>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</si>
  <si>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</si>
  <si>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</si>
  <si>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</si>
  <si>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</si>
  <si>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22 Q2 2</t>
  </si>
  <si>
    <t>22 Q3 2</t>
  </si>
  <si>
    <t>Chart 2</t>
  </si>
  <si>
    <t>Inflation expectations: overall HICP and HICP excluding energy and food</t>
  </si>
  <si>
    <t>HICP inflation excl. energy and food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</si>
  <si>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</si>
  <si>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</si>
  <si>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</si>
  <si>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</si>
  <si>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</si>
  <si>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</si>
  <si>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</si>
  <si>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</si>
  <si>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</si>
  <si>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</si>
  <si>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</si>
  <si>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</si>
  <si>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</si>
  <si>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</si>
  <si>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</si>
  <si>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</si>
  <si>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</si>
  <si>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</si>
  <si>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</si>
  <si>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</si>
  <si>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</si>
  <si>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</si>
  <si>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</si>
  <si>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</si>
  <si>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</si>
  <si>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</si>
  <si>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</si>
  <si>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Q3 2025</t>
  </si>
  <si>
    <t>Q4 2025</t>
  </si>
  <si>
    <t>Chart 10</t>
  </si>
  <si>
    <t>Aggregate probability distributions for the unemployment rate CCY - NNY</t>
  </si>
  <si>
    <t>Aggregate expected probability distributions for inflation CCY - NNY</t>
  </si>
  <si>
    <t>Q1 2026</t>
  </si>
  <si>
    <t>SPF standard deviation range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</si>
  <si>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-1.1</t>
    </r>
  </si>
  <si>
    <t>-1.0  to     -0.6</t>
  </si>
  <si>
    <t>-0.5  to     -0.1</t>
  </si>
  <si>
    <t>Q2 2026</t>
  </si>
  <si>
    <t>Q4 2025 SPF</t>
  </si>
  <si>
    <t>Aggregate probability distributions for GDP growth expectations CCY - NNY</t>
  </si>
  <si>
    <t>Q3 2026</t>
  </si>
  <si>
    <t>Q1 2026 SPF</t>
  </si>
  <si>
    <t>December 2025 Eurosystem staff macroeconomic projections</t>
  </si>
  <si>
    <t>Q3 2025 GDP outcome</t>
  </si>
  <si>
    <t>2026</t>
  </si>
  <si>
    <t>2027</t>
  </si>
  <si>
    <t>2028</t>
  </si>
  <si>
    <t>2030</t>
  </si>
  <si>
    <t>Q4 2026</t>
  </si>
  <si>
    <t>2026Q1</t>
  </si>
  <si>
    <t>ETS2 - inflation</t>
  </si>
  <si>
    <t>risk</t>
  </si>
  <si>
    <t>Baseline Impact / Risk Balance</t>
  </si>
  <si>
    <t>Baseline Impact (left-hand scale)</t>
  </si>
  <si>
    <t>Risk Balance (right-hand scale)</t>
  </si>
  <si>
    <t>ETS2 - GDP growth</t>
  </si>
  <si>
    <t>Defence/fiscal - inflation</t>
  </si>
  <si>
    <t>Defence/fiscal - GDP growth</t>
  </si>
  <si>
    <t>Defence/fiscal - Inflation</t>
  </si>
  <si>
    <t>ETS2 -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</si>
</sst>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6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4" fillId="0" borderId="0" applyNumberFormat="0" applyFill="0" applyBorder="0" applyAlignment="0" applyProtection="0"/>
    <xf numFmtId="164" fontId="35" fillId="0" borderId="0"/>
    <xf numFmtId="0" fontId="32" fillId="0" borderId="0"/>
    <xf numFmtId="0" fontId="32" fillId="0" borderId="0"/>
    <xf numFmtId="0" fontId="31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36" fillId="2" borderId="0" applyNumberFormat="0" applyBorder="0" applyAlignment="0" applyProtection="0"/>
    <xf numFmtId="9" fontId="2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8" fillId="0" borderId="0"/>
    <xf numFmtId="0" fontId="26" fillId="0" borderId="0"/>
    <xf numFmtId="0" fontId="25" fillId="0" borderId="0"/>
    <xf numFmtId="0" fontId="24" fillId="0" borderId="0"/>
    <xf numFmtId="0" fontId="23" fillId="3" borderId="0" applyNumberFormat="0" applyBorder="0" applyAlignment="0" applyProtection="0"/>
    <xf numFmtId="0" fontId="23" fillId="0" borderId="0"/>
    <xf numFmtId="0" fontId="23" fillId="3" borderId="0" applyNumberFormat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31" fillId="0" borderId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4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18" fillId="3" borderId="0" applyNumberFormat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6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51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3" borderId="0" applyNumberFormat="0" applyBorder="0" applyAlignment="0" applyProtection="0"/>
    <xf numFmtId="0" fontId="59" fillId="8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</cellStyleXfs>
  <cellXfs count="197">
    <xf numFmtId="0" fontId="0" fillId="0" borderId="0" xfId="0"/>
    <xf numFmtId="0" fontId="28" fillId="6" borderId="0" xfId="7" applyFill="1"/>
    <xf numFmtId="0" fontId="28" fillId="6" borderId="0" xfId="7" quotePrefix="1" applyFill="1"/>
    <xf numFmtId="0" fontId="28" fillId="0" borderId="0" xfId="7"/>
    <xf numFmtId="0" fontId="29" fillId="6" borderId="0" xfId="8" applyFont="1" applyFill="1" applyAlignment="1">
      <alignment vertical="center"/>
    </xf>
    <xf numFmtId="0" fontId="30" fillId="0" borderId="0" xfId="8" applyFont="1"/>
    <xf numFmtId="0" fontId="29" fillId="6" borderId="0" xfId="8" applyFont="1" applyFill="1" applyAlignment="1">
      <alignment wrapText="1"/>
    </xf>
    <xf numFmtId="0" fontId="33" fillId="0" borderId="0" xfId="8" applyFont="1"/>
    <xf numFmtId="0" fontId="30" fillId="0" borderId="0" xfId="8" applyFont="1" applyFill="1"/>
    <xf numFmtId="165" fontId="30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8" fillId="0" borderId="0" xfId="7" applyFill="1"/>
    <xf numFmtId="0" fontId="37" fillId="6" borderId="0" xfId="15" applyFont="1" applyFill="1" applyAlignment="1">
      <alignment vertical="center" wrapText="1"/>
    </xf>
    <xf numFmtId="0" fontId="37" fillId="6" borderId="0" xfId="15" applyFont="1" applyFill="1" applyAlignment="1">
      <alignment vertical="center"/>
    </xf>
    <xf numFmtId="0" fontId="37" fillId="6" borderId="0" xfId="15" applyFont="1" applyFill="1" applyAlignment="1">
      <alignment horizontal="left" vertical="center" wrapText="1"/>
    </xf>
    <xf numFmtId="0" fontId="37" fillId="0" borderId="0" xfId="15" applyFont="1" applyAlignment="1">
      <alignment vertical="center"/>
    </xf>
    <xf numFmtId="165" fontId="30" fillId="0" borderId="0" xfId="8" applyNumberFormat="1" applyFont="1"/>
    <xf numFmtId="0" fontId="28" fillId="0" borderId="0" xfId="7"/>
    <xf numFmtId="0" fontId="28" fillId="0" borderId="0" xfId="11" applyFill="1"/>
    <xf numFmtId="0" fontId="39" fillId="0" borderId="0" xfId="8" applyFont="1" applyFill="1" applyAlignment="1">
      <alignment horizontal="left"/>
    </xf>
    <xf numFmtId="0" fontId="28" fillId="0" borderId="0" xfId="8" applyFont="1" applyFill="1"/>
    <xf numFmtId="0" fontId="38" fillId="6" borderId="0" xfId="15" applyFont="1" applyFill="1" applyAlignment="1">
      <alignment vertical="center" wrapText="1"/>
    </xf>
    <xf numFmtId="164" fontId="28" fillId="0" borderId="2" xfId="8" applyNumberFormat="1" applyFont="1" applyFill="1" applyBorder="1" applyAlignment="1">
      <alignment horizontal="center"/>
    </xf>
    <xf numFmtId="0" fontId="29" fillId="0" borderId="0" xfId="0" applyFont="1"/>
    <xf numFmtId="0" fontId="38" fillId="6" borderId="0" xfId="15" applyFont="1" applyFill="1" applyAlignment="1">
      <alignment horizontal="left" vertical="center"/>
    </xf>
    <xf numFmtId="0" fontId="28" fillId="0" borderId="2" xfId="8" applyNumberFormat="1" applyFont="1" applyFill="1" applyBorder="1" applyAlignment="1">
      <alignment horizontal="center"/>
    </xf>
    <xf numFmtId="0" fontId="44" fillId="0" borderId="0" xfId="7" applyFont="1"/>
    <xf numFmtId="0" fontId="44" fillId="0" borderId="3" xfId="7" applyFont="1" applyBorder="1"/>
    <xf numFmtId="0" fontId="38" fillId="0" borderId="0" xfId="15" applyFont="1" applyAlignment="1">
      <alignment vertical="center"/>
    </xf>
    <xf numFmtId="0" fontId="30" fillId="0" borderId="1" xfId="8" applyFont="1" applyFill="1" applyBorder="1" applyAlignment="1">
      <alignment horizontal="center" wrapText="1"/>
    </xf>
    <xf numFmtId="0" fontId="28" fillId="6" borderId="4" xfId="7" applyFill="1" applyBorder="1"/>
    <xf numFmtId="0" fontId="41" fillId="6" borderId="4" xfId="7" applyFont="1" applyFill="1" applyBorder="1"/>
    <xf numFmtId="0" fontId="0" fillId="0" borderId="4" xfId="8" applyFont="1" applyBorder="1" applyAlignment="1">
      <alignment horizontal="left"/>
    </xf>
    <xf numFmtId="0" fontId="29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9" fillId="0" borderId="5" xfId="8" applyFont="1" applyBorder="1" applyAlignment="1">
      <alignment horizontal="left"/>
    </xf>
    <xf numFmtId="0" fontId="29" fillId="0" borderId="8" xfId="8" applyFont="1" applyBorder="1" applyAlignment="1">
      <alignment horizontal="left"/>
    </xf>
    <xf numFmtId="0" fontId="45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4" fillId="0" borderId="9" xfId="0" applyFont="1" applyBorder="1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0" fillId="0" borderId="0" xfId="0"/>
    <xf numFmtId="164" fontId="28" fillId="0" borderId="0" xfId="7" applyNumberFormat="1"/>
    <xf numFmtId="164" fontId="28" fillId="0" borderId="0" xfId="7" applyNumberFormat="1"/>
    <xf numFmtId="2" fontId="0" fillId="0" borderId="0" xfId="0" applyNumberFormat="1"/>
    <xf numFmtId="164" fontId="28" fillId="0" borderId="0" xfId="7" applyNumberFormat="1" applyAlignment="1">
      <alignment horizontal="center"/>
    </xf>
    <xf numFmtId="164" fontId="28" fillId="0" borderId="0" xfId="7" applyNumberFormat="1"/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8" fillId="0" borderId="0" xfId="7" applyNumberFormat="1"/>
    <xf numFmtId="166" fontId="28" fillId="0" borderId="0" xfId="7" applyNumberFormat="1"/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/>
    <xf numFmtId="0" fontId="28" fillId="0" borderId="0" xfId="7"/>
    <xf numFmtId="0" fontId="28" fillId="0" borderId="2" xfId="7" applyFont="1" applyBorder="1" applyAlignment="1">
      <alignment horizontal="left" vertical="center"/>
    </xf>
    <xf numFmtId="0" fontId="28" fillId="0" borderId="2" xfId="0" applyFont="1" applyBorder="1"/>
    <xf numFmtId="0" fontId="28" fillId="0" borderId="0" xfId="0" applyFont="1"/>
    <xf numFmtId="0" fontId="28" fillId="0" borderId="3" xfId="0" applyFont="1" applyBorder="1"/>
    <xf numFmtId="0" fontId="28" fillId="0" borderId="1" xfId="0" applyFont="1" applyBorder="1"/>
    <xf numFmtId="164" fontId="28" fillId="0" borderId="0" xfId="0" applyNumberFormat="1" applyFont="1"/>
    <xf numFmtId="0" fontId="28" fillId="0" borderId="3" xfId="7" applyFont="1" applyBorder="1"/>
    <xf numFmtId="0" fontId="29" fillId="0" borderId="1" xfId="7" applyFont="1" applyBorder="1" applyAlignment="1">
      <alignment horizontal="right"/>
    </xf>
    <xf numFmtId="164" fontId="28" fillId="0" borderId="0" xfId="7" applyNumberFormat="1" applyFont="1" applyAlignment="1">
      <alignment horizontal="center"/>
    </xf>
    <xf numFmtId="0" fontId="28" fillId="0" borderId="0" xfId="7" applyFont="1"/>
    <xf numFmtId="164" fontId="28" fillId="0" borderId="0" xfId="7" applyNumberFormat="1" applyFont="1"/>
    <xf numFmtId="0" fontId="28" fillId="0" borderId="2" xfId="7" applyFont="1" applyBorder="1"/>
    <xf numFmtId="164" fontId="28" fillId="0" borderId="0" xfId="7" applyNumberFormat="1" applyFont="1" applyFill="1" applyAlignment="1">
      <alignment horizontal="center"/>
    </xf>
    <xf numFmtId="164" fontId="28" fillId="0" borderId="0" xfId="7" applyNumberFormat="1" applyFont="1" applyBorder="1"/>
    <xf numFmtId="0" fontId="28" fillId="0" borderId="0" xfId="7" applyFont="1" applyBorder="1"/>
    <xf numFmtId="167" fontId="30" fillId="0" borderId="0" xfId="8" applyNumberFormat="1" applyFont="1"/>
    <xf numFmtId="0" fontId="37" fillId="0" borderId="0" xfId="15" applyFont="1" applyFill="1" applyAlignment="1">
      <alignment vertical="center"/>
    </xf>
    <xf numFmtId="0" fontId="38" fillId="0" borderId="0" xfId="15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50" fillId="0" borderId="0" xfId="0" applyFont="1"/>
    <xf numFmtId="0" fontId="28" fillId="0" borderId="0" xfId="7"/>
    <xf numFmtId="165" fontId="30" fillId="0" borderId="0" xfId="8" applyNumberFormat="1" applyFont="1"/>
    <xf numFmtId="0" fontId="30" fillId="0" borderId="0" xfId="8" applyFont="1"/>
    <xf numFmtId="0" fontId="52" fillId="0" borderId="2" xfId="0" applyFont="1" applyBorder="1"/>
    <xf numFmtId="0" fontId="53" fillId="0" borderId="0" xfId="0" applyFont="1"/>
    <xf numFmtId="0" fontId="54" fillId="0" borderId="0" xfId="0" applyFont="1"/>
    <xf numFmtId="0" fontId="28" fillId="0" borderId="2" xfId="7" applyBorder="1" applyAlignment="1">
      <alignment horizontal="left" vertical="center"/>
    </xf>
    <xf numFmtId="0" fontId="56" fillId="0" borderId="0" xfId="0" applyFont="1"/>
    <xf numFmtId="0" fontId="49" fillId="0" borderId="1" xfId="31" applyFont="1" applyBorder="1" applyAlignment="1">
      <alignment horizontal="left"/>
    </xf>
    <xf numFmtId="0" fontId="28" fillId="0" borderId="0" xfId="8" applyFont="1" applyFill="1" applyAlignment="1">
      <alignment horizontal="center"/>
    </xf>
    <xf numFmtId="0" fontId="58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8" fillId="0" borderId="0" xfId="11" applyNumberFormat="1" applyFill="1"/>
    <xf numFmtId="164" fontId="28" fillId="0" borderId="13" xfId="7" applyNumberFormat="1" applyFont="1" applyBorder="1" applyAlignment="1">
      <alignment horizontal="center"/>
    </xf>
    <xf numFmtId="164" fontId="28" fillId="0" borderId="11" xfId="7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64" fontId="29" fillId="0" borderId="0" xfId="7" applyNumberFormat="1" applyFont="1" applyAlignment="1">
      <alignment horizontal="center"/>
    </xf>
    <xf numFmtId="0" fontId="28" fillId="0" borderId="2" xfId="7" quotePrefix="1" applyFont="1" applyBorder="1"/>
    <xf numFmtId="164" fontId="29" fillId="0" borderId="0" xfId="7" applyNumberFormat="1" applyFont="1"/>
    <xf numFmtId="168" fontId="30" fillId="0" borderId="2" xfId="8" applyNumberFormat="1" applyFont="1" applyBorder="1"/>
    <xf numFmtId="0" fontId="30" fillId="0" borderId="2" xfId="8" applyFont="1" applyBorder="1"/>
    <xf numFmtId="0" fontId="50" fillId="0" borderId="2" xfId="0" applyFont="1" applyBorder="1"/>
    <xf numFmtId="164" fontId="28" fillId="6" borderId="0" xfId="7" applyNumberFormat="1" applyFont="1" applyFill="1" applyAlignment="1">
      <alignment horizontal="center"/>
    </xf>
    <xf numFmtId="0" fontId="28" fillId="0" borderId="7" xfId="8" applyBorder="1" applyAlignment="1">
      <alignment horizontal="center"/>
    </xf>
    <xf numFmtId="0" fontId="28" fillId="5" borderId="4" xfId="8" quotePrefix="1" applyNumberFormat="1" applyFill="1" applyBorder="1" applyAlignment="1">
      <alignment horizontal="left"/>
    </xf>
    <xf numFmtId="2" fontId="28" fillId="4" borderId="6" xfId="8" applyNumberFormat="1" applyFill="1" applyBorder="1" applyAlignment="1">
      <alignment horizontal="center"/>
    </xf>
    <xf numFmtId="0" fontId="43" fillId="0" borderId="4" xfId="7" applyFont="1" applyBorder="1" applyAlignment="1">
      <alignment horizontal="left" vertical="center"/>
    </xf>
    <xf numFmtId="0" fontId="29" fillId="0" borderId="0" xfId="7" applyFont="1" applyAlignment="1">
      <alignment horizontal="right"/>
    </xf>
    <xf numFmtId="0" fontId="28" fillId="5" borderId="4" xfId="8" applyFill="1" applyBorder="1" applyAlignment="1">
      <alignment horizontal="left"/>
    </xf>
    <xf numFmtId="0" fontId="28" fillId="5" borderId="6" xfId="8" applyFill="1" applyBorder="1" applyAlignment="1">
      <alignment horizontal="left"/>
    </xf>
    <xf numFmtId="0" fontId="28" fillId="5" borderId="10" xfId="8" applyFill="1" applyBorder="1" applyAlignment="1">
      <alignment horizontal="left"/>
    </xf>
    <xf numFmtId="0" fontId="28" fillId="5" borderId="4" xfId="8" applyNumberFormat="1" applyFill="1" applyBorder="1" applyAlignment="1">
      <alignment horizontal="left"/>
    </xf>
    <xf numFmtId="0" fontId="28" fillId="0" borderId="14" xfId="8" applyBorder="1" applyAlignment="1">
      <alignment horizontal="center"/>
    </xf>
    <xf numFmtId="0" fontId="28" fillId="0" borderId="5" xfId="8" applyBorder="1" applyAlignment="1">
      <alignment horizontal="center"/>
    </xf>
    <xf numFmtId="164" fontId="28" fillId="0" borderId="0" xfId="0" applyNumberFormat="1" applyFont="1" applyBorder="1"/>
    <xf numFmtId="0" fontId="0" fillId="9" borderId="0" xfId="0" applyFill="1"/>
    <xf numFmtId="164" fontId="29" fillId="0" borderId="0" xfId="0" applyNumberFormat="1" applyFont="1"/>
    <xf numFmtId="2" fontId="29" fillId="0" borderId="0" xfId="7" applyNumberFormat="1" applyFont="1" applyAlignment="1">
      <alignment horizontal="center"/>
    </xf>
    <xf numFmtId="0" fontId="7" fillId="6" borderId="0" xfId="108" applyFill="1"/>
    <xf numFmtId="167" fontId="7" fillId="6" borderId="0" xfId="108" applyNumberFormat="1" applyFill="1"/>
    <xf numFmtId="0" fontId="7" fillId="0" borderId="0" xfId="108"/>
    <xf numFmtId="0" fontId="55" fillId="6" borderId="0" xfId="108" applyFont="1" applyFill="1" applyAlignment="1">
      <alignment horizontal="center"/>
    </xf>
    <xf numFmtId="0" fontId="37" fillId="6" borderId="0" xfId="109" applyFont="1" applyFill="1" applyAlignment="1">
      <alignment vertical="center" wrapText="1"/>
    </xf>
    <xf numFmtId="2" fontId="7" fillId="6" borderId="12" xfId="108" applyNumberFormat="1" applyFill="1" applyBorder="1" applyAlignment="1">
      <alignment horizontal="center"/>
    </xf>
    <xf numFmtId="2" fontId="7" fillId="0" borderId="0" xfId="108" applyNumberFormat="1"/>
    <xf numFmtId="0" fontId="7" fillId="6" borderId="12" xfId="108" applyFill="1" applyBorder="1"/>
    <xf numFmtId="2" fontId="0" fillId="0" borderId="0" xfId="0" applyNumberFormat="1" applyAlignment="1">
      <alignment horizontal="center"/>
    </xf>
    <xf numFmtId="2" fontId="7" fillId="6" borderId="0" xfId="108" applyNumberFormat="1" applyFill="1"/>
    <xf numFmtId="0" fontId="7" fillId="0" borderId="4" xfId="110" applyBorder="1"/>
    <xf numFmtId="0" fontId="7" fillId="0" borderId="5" xfId="110" applyBorder="1"/>
    <xf numFmtId="0" fontId="40" fillId="6" borderId="4" xfId="110" applyFont="1" applyFill="1" applyBorder="1"/>
    <xf numFmtId="0" fontId="28" fillId="10" borderId="0" xfId="0" applyFont="1" applyFill="1"/>
    <xf numFmtId="0" fontId="0" fillId="10" borderId="0" xfId="0" applyFill="1"/>
    <xf numFmtId="2" fontId="6" fillId="6" borderId="12" xfId="108" applyNumberFormat="1" applyFont="1" applyFill="1" applyBorder="1" applyAlignment="1">
      <alignment horizontal="center"/>
    </xf>
    <xf numFmtId="0" fontId="28" fillId="10" borderId="4" xfId="8" quotePrefix="1" applyNumberFormat="1" applyFill="1" applyBorder="1" applyAlignment="1">
      <alignment horizontal="left"/>
    </xf>
    <xf numFmtId="164" fontId="49" fillId="0" borderId="1" xfId="31" applyNumberFormat="1" applyFont="1" applyBorder="1" applyAlignment="1">
      <alignment horizontal="center"/>
    </xf>
    <xf numFmtId="0" fontId="28" fillId="0" borderId="2" xfId="7" quotePrefix="1" applyFont="1" applyBorder="1" applyAlignment="1">
      <alignment horizontal="left" vertical="center" wrapText="1"/>
    </xf>
    <xf numFmtId="0" fontId="7" fillId="6" borderId="0" xfId="108" applyFill="1" applyBorder="1"/>
    <xf numFmtId="2" fontId="7" fillId="6" borderId="0" xfId="108" applyNumberFormat="1" applyFill="1" applyBorder="1" applyAlignment="1">
      <alignment horizontal="center"/>
    </xf>
    <xf numFmtId="2" fontId="7" fillId="0" borderId="0" xfId="108" applyNumberFormat="1" applyBorder="1" applyAlignment="1">
      <alignment horizontal="center"/>
    </xf>
    <xf numFmtId="0" fontId="7" fillId="6" borderId="2" xfId="108" applyFill="1" applyBorder="1"/>
    <xf numFmtId="0" fontId="7" fillId="6" borderId="2" xfId="108" quotePrefix="1" applyFill="1" applyBorder="1"/>
    <xf numFmtId="0" fontId="28" fillId="0" borderId="2" xfId="7" quotePrefix="1" applyFont="1" applyBorder="1" applyAlignment="1">
      <alignment horizontal="left" vertical="center"/>
    </xf>
    <xf numFmtId="2" fontId="7" fillId="6" borderId="0" xfId="108" applyNumberFormat="1" applyFill="1" applyAlignment="1">
      <alignment horizontal="center"/>
    </xf>
    <xf numFmtId="168" fontId="30" fillId="11" borderId="2" xfId="8" applyNumberFormat="1" applyFont="1" applyFill="1" applyBorder="1"/>
    <xf numFmtId="167" fontId="30" fillId="11" borderId="0" xfId="8" applyNumberFormat="1" applyFont="1" applyFill="1"/>
    <xf numFmtId="0" fontId="30" fillId="11" borderId="0" xfId="8" applyFont="1" applyFill="1"/>
    <xf numFmtId="2" fontId="7" fillId="12" borderId="0" xfId="108" applyNumberFormat="1" applyFill="1" applyBorder="1" applyAlignment="1">
      <alignment horizontal="center"/>
    </xf>
    <xf numFmtId="2" fontId="7" fillId="12" borderId="0" xfId="108" applyNumberFormat="1" applyFill="1" applyAlignment="1">
      <alignment horizontal="center"/>
    </xf>
    <xf numFmtId="0" fontId="28" fillId="9" borderId="4" xfId="8" applyFill="1" applyBorder="1" applyAlignment="1">
      <alignment horizontal="left"/>
    </xf>
    <xf numFmtId="0" fontId="28" fillId="9" borderId="6" xfId="8" applyFill="1" applyBorder="1" applyAlignment="1">
      <alignment horizontal="left"/>
    </xf>
    <xf numFmtId="0" fontId="28" fillId="9" borderId="4" xfId="8" quotePrefix="1" applyNumberFormat="1" applyFill="1" applyBorder="1" applyAlignment="1">
      <alignment horizontal="left"/>
    </xf>
    <xf numFmtId="2" fontId="28" fillId="9" borderId="6" xfId="8" applyNumberFormat="1" applyFill="1" applyBorder="1" applyAlignment="1">
      <alignment horizontal="center"/>
    </xf>
    <xf numFmtId="2" fontId="28" fillId="4" borderId="0" xfId="8" applyNumberFormat="1" applyFill="1" applyAlignment="1">
      <alignment horizontal="center"/>
    </xf>
    <xf numFmtId="2" fontId="28" fillId="9" borderId="0" xfId="8" applyNumberFormat="1" applyFill="1" applyAlignment="1">
      <alignment horizontal="center"/>
    </xf>
    <xf numFmtId="0" fontId="28" fillId="9" borderId="0" xfId="7" applyFill="1" applyAlignment="1">
      <alignment horizontal="center"/>
    </xf>
    <xf numFmtId="0" fontId="28" fillId="4" borderId="0" xfId="7" applyFill="1" applyAlignment="1">
      <alignment horizontal="center"/>
    </xf>
    <xf numFmtId="0" fontId="5" fillId="6" borderId="2" xfId="108" quotePrefix="1" applyFont="1" applyFill="1" applyBorder="1"/>
    <xf numFmtId="0" fontId="4" fillId="6" borderId="15" xfId="108" applyFont="1" applyFill="1" applyBorder="1"/>
    <xf numFmtId="0" fontId="4" fillId="6" borderId="2" xfId="108" applyFont="1" applyFill="1" applyBorder="1"/>
    <xf numFmtId="0" fontId="4" fillId="6" borderId="2" xfId="108" quotePrefix="1" applyFont="1" applyFill="1" applyBorder="1"/>
    <xf numFmtId="0" fontId="3" fillId="0" borderId="0" xfId="111"/>
    <xf numFmtId="0" fontId="3" fillId="0" borderId="0" xfId="111" applyAlignment="1">
      <alignment horizontal="center"/>
    </xf>
    <xf numFmtId="2" fontId="3" fillId="0" borderId="0" xfId="111" applyNumberFormat="1" applyAlignment="1">
      <alignment horizontal="center"/>
    </xf>
    <xf numFmtId="164" fontId="3" fillId="0" borderId="0" xfId="111" applyNumberFormat="1" applyAlignment="1">
      <alignment horizontal="center"/>
    </xf>
    <xf numFmtId="0" fontId="60" fillId="0" borderId="0" xfId="111" applyFont="1" applyFill="1"/>
    <xf numFmtId="0" fontId="3" fillId="0" borderId="0" xfId="111" applyFill="1"/>
    <xf numFmtId="0" fontId="2" fillId="0" borderId="0" xfId="111" applyFont="1" applyFill="1"/>
    <xf numFmtId="2" fontId="3" fillId="0" borderId="0" xfId="111" applyNumberFormat="1" applyFill="1" applyAlignment="1">
      <alignment horizontal="center" vertical="center"/>
    </xf>
    <xf numFmtId="164" fontId="0" fillId="0" borderId="0" xfId="112" applyNumberFormat="1" applyFont="1" applyFill="1" applyAlignment="1">
      <alignment horizontal="center" vertical="center"/>
    </xf>
    <xf numFmtId="164" fontId="3" fillId="0" borderId="0" xfId="111" applyNumberFormat="1" applyFill="1" applyAlignment="1">
      <alignment horizontal="center" vertical="center"/>
    </xf>
    <xf numFmtId="0" fontId="38" fillId="6" borderId="0" xfId="15" applyFont="1" applyFill="1" applyAlignment="1">
      <alignment vertical="center"/>
    </xf>
    <xf numFmtId="0" fontId="61" fillId="0" borderId="0" xfId="0" applyFont="1"/>
    <xf numFmtId="0" fontId="1" fillId="0" borderId="0" xfId="111" applyFont="1" applyFill="1" applyAlignment="1">
      <alignment wrapText="1"/>
    </xf>
    <xf numFmtId="0" fontId="1" fillId="0" borderId="0" xfId="111" applyFont="1" applyFill="1"/>
    <xf numFmtId="0" fontId="38" fillId="6" borderId="0" xfId="15" applyFont="1" applyFill="1" applyAlignment="1">
      <alignment horizontal="left" vertical="center" wrapText="1"/>
    </xf>
    <xf numFmtId="0" fontId="38" fillId="6" borderId="0" xfId="109" applyFont="1" applyFill="1" applyAlignment="1">
      <alignment horizontal="left" vertical="center" wrapText="1"/>
    </xf>
    <xf numFmtId="0" fontId="38" fillId="6" borderId="4" xfId="110" applyFont="1" applyFill="1" applyBorder="1" applyAlignment="1">
      <alignment horizontal="left" vertical="center" wrapText="1"/>
    </xf>
  </cellXfs>
  <cellStyles count="113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14" xfId="111" xr:uid="{43474C08-0E6C-4A53-9FE1-1AC7197A73D1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  <cellStyle name="Percent 5" xfId="112" xr:uid="{1CCACF61-65FB-4AA3-87B2-86EBEA8BFEF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05050"/>
      <color rgb="FFFF4B00"/>
      <color rgb="FFFFB400"/>
      <color rgb="FF65B800"/>
      <color rgb="FF003299"/>
      <color rgb="FFD4D4D4"/>
      <color rgb="FF98A1D0"/>
      <color rgb="FF003894"/>
      <color rgb="FFFDDDA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69585582069165E-2"/>
          <c:y val="0.13626812074848732"/>
          <c:w val="0.90627932113824172"/>
          <c:h val="0.72836611097599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A'!$B$5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A'!$C$1:$G$3,'Chart A'!$W$1:$AA$3)</c:f>
              <c:multiLvlStrCache>
                <c:ptCount val="10"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8">
                    <c:v>2029</c:v>
                  </c:pt>
                  <c:pt idx="9">
                    <c:v>2030</c:v>
                  </c:pt>
                </c:lvl>
                <c:lvl>
                  <c:pt idx="0">
                    <c:v>ETS2 - Inflation</c:v>
                  </c:pt>
                  <c:pt idx="5">
                    <c:v>Defence/fiscal - Inflation</c:v>
                  </c:pt>
                </c:lvl>
              </c:multiLvlStrCache>
            </c:multiLvlStrRef>
          </c:cat>
          <c:val>
            <c:numRef>
              <c:f>('Chart A'!$C$5:$G$5,'Chart A'!$W$5:$AA$5)</c:f>
              <c:numCache>
                <c:formatCode>0.00</c:formatCode>
                <c:ptCount val="10"/>
                <c:pt idx="0">
                  <c:v>0</c:v>
                </c:pt>
                <c:pt idx="1">
                  <c:v>2.8787878787878789E-2</c:v>
                </c:pt>
                <c:pt idx="2">
                  <c:v>0.15</c:v>
                </c:pt>
                <c:pt idx="3">
                  <c:v>5.3703703703703712E-2</c:v>
                </c:pt>
                <c:pt idx="4">
                  <c:v>2.5000000000000001E-2</c:v>
                </c:pt>
                <c:pt idx="5">
                  <c:v>6.4285714285714293E-2</c:v>
                </c:pt>
                <c:pt idx="6">
                  <c:v>9.2499999999999999E-2</c:v>
                </c:pt>
                <c:pt idx="7">
                  <c:v>6.6666666666666666E-2</c:v>
                </c:pt>
                <c:pt idx="8">
                  <c:v>3.90625E-2</c:v>
                </c:pt>
                <c:pt idx="9">
                  <c:v>3.3823529411764704E-2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46E-9569-07DEF894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8089312"/>
        <c:axId val="2078080672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A'!$B$6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A'!$C$1:$G$3,'Chart A'!$AG$1:$AK$3)</c:f>
              <c:multiLvlStrCache>
                <c:ptCount val="10"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8">
                    <c:v>2029</c:v>
                  </c:pt>
                  <c:pt idx="9">
                    <c:v>2030</c:v>
                  </c:pt>
                </c:lvl>
                <c:lvl>
                  <c:pt idx="0">
                    <c:v>ETS2 - Inflation</c:v>
                  </c:pt>
                  <c:pt idx="5">
                    <c:v>Defence/fiscal - GDP growth</c:v>
                  </c:pt>
                </c:lvl>
              </c:multiLvlStrCache>
            </c:multiLvlStrRef>
          </c:cat>
          <c:val>
            <c:numRef>
              <c:f>('Chart A'!$C$6:$G$6,'Chart A'!$AG$6:$AK$6)</c:f>
              <c:numCache>
                <c:formatCode>0.0</c:formatCode>
                <c:ptCount val="10"/>
                <c:pt idx="0">
                  <c:v>10.344827586206897</c:v>
                </c:pt>
                <c:pt idx="1">
                  <c:v>26.666666666666668</c:v>
                </c:pt>
                <c:pt idx="2">
                  <c:v>35.714285714285715</c:v>
                </c:pt>
                <c:pt idx="3">
                  <c:v>45.833333333333329</c:v>
                </c:pt>
                <c:pt idx="4">
                  <c:v>30.76923076923077</c:v>
                </c:pt>
                <c:pt idx="5">
                  <c:v>55.000000000000007</c:v>
                </c:pt>
                <c:pt idx="6">
                  <c:v>52.631578947368418</c:v>
                </c:pt>
                <c:pt idx="7">
                  <c:v>50</c:v>
                </c:pt>
                <c:pt idx="8">
                  <c:v>44.827586206896555</c:v>
                </c:pt>
                <c:pt idx="9">
                  <c:v>32.258064516129032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46E-9569-07DEF894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74909904"/>
        <c:axId val="174912304"/>
      </c:barChart>
      <c:catAx>
        <c:axId val="20780893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0672"/>
        <c:crosses val="autoZero"/>
        <c:auto val="1"/>
        <c:lblAlgn val="ctr"/>
        <c:lblOffset val="100"/>
        <c:noMultiLvlLbl val="0"/>
      </c:catAx>
      <c:valAx>
        <c:axId val="2078080672"/>
        <c:scaling>
          <c:orientation val="minMax"/>
          <c:max val="0.2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9312"/>
        <c:crossesAt val="6"/>
        <c:crossBetween val="between"/>
        <c:majorUnit val="5.000000000000001E-2"/>
      </c:valAx>
      <c:valAx>
        <c:axId val="174912304"/>
        <c:scaling>
          <c:orientation val="minMax"/>
          <c:max val="80"/>
          <c:min val="0"/>
        </c:scaling>
        <c:delete val="0"/>
        <c:axPos val="r"/>
        <c:numFmt formatCode="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09904"/>
        <c:crosses val="max"/>
        <c:crossBetween val="between"/>
        <c:majorUnit val="20"/>
      </c:valAx>
      <c:catAx>
        <c:axId val="17490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912304"/>
        <c:crosses val="autoZero"/>
        <c:auto val="1"/>
        <c:lblAlgn val="ctr"/>
        <c:lblOffset val="100"/>
        <c:noMultiLvlLbl val="0"/>
      </c:catAx>
      <c:spPr>
        <a:noFill/>
        <a:ln w="635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ysClr val="windowText" lastClr="000000"/>
              </a:solidFill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7646539059222E-2"/>
          <c:y val="0.13642526352152606"/>
          <c:w val="0.93269951635144843"/>
          <c:h val="0.78802477952040062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2637-4C92-A697-0795DBA0A0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2637-4C92-A697-0795DBA0A04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('Chart 6'!$K$4:$M$4,'Chart 6'!$O$4:$P$4)</c:f>
              <c:numCache>
                <c:formatCode>0.0</c:formatCode>
                <c:ptCount val="5"/>
                <c:pt idx="0">
                  <c:v>1.1000000000000001</c:v>
                </c:pt>
                <c:pt idx="1">
                  <c:v>1.4</c:v>
                </c:pt>
                <c:pt idx="2">
                  <c:v>#N/A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7-4C92-A697-0795DBA0A048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37-4C92-A697-0795DBA0A0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37-4C92-A697-0795DBA0A04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('Chart 6'!$K$5:$M$5,'Chart 6'!$O$5:$P$5)</c:f>
              <c:numCache>
                <c:formatCode>0.0</c:formatCode>
                <c:ptCount val="5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37-4C92-A697-0795DBA0A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77822257100278E-2"/>
          <c:y val="0.24227895568405441"/>
          <c:w val="0.91322755288287727"/>
          <c:h val="0.69193043281489297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rgbClr val="D4D4D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0.3399847693475645</c:v>
                </c:pt>
                <c:pt idx="2">
                  <c:v>0.41649249058168425</c:v>
                </c:pt>
                <c:pt idx="3">
                  <c:v>0.42860874252840608</c:v>
                </c:pt>
                <c:pt idx="4">
                  <c:v>0.4362667536662051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6-40B9-9B70-E21436D55547}"/>
            </c:ext>
          </c:extLst>
        </c:ser>
        <c:ser>
          <c:idx val="6"/>
          <c:order val="5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7'!$B$17:$F$17</c:f>
              <c:numCache>
                <c:formatCode>0.00</c:formatCode>
                <c:ptCount val="5"/>
                <c:pt idx="1">
                  <c:v>9.5128839539163429E-2</c:v>
                </c:pt>
                <c:pt idx="2">
                  <c:v>0.20547060925593991</c:v>
                </c:pt>
                <c:pt idx="3">
                  <c:v>0.2548177903730493</c:v>
                </c:pt>
                <c:pt idx="4">
                  <c:v>0.31331927713158758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6-40B9-9B70-E21436D55547}"/>
            </c:ext>
          </c:extLst>
        </c:ser>
        <c:ser>
          <c:idx val="2"/>
          <c:order val="6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6-40B9-9B70-E21436D55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Q4 2025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Q3 2026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7.9047979208637209E-2</c:v>
                </c:pt>
                <c:pt idx="1">
                  <c:v>0.18126400113421021</c:v>
                </c:pt>
                <c:pt idx="2">
                  <c:v>0.33689169580814871</c:v>
                </c:pt>
                <c:pt idx="3">
                  <c:v>0.36689447387989405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6-40B9-9B70-E21436D55547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December 2025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Q3 2026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0.29403518535322526</c:v>
                </c:pt>
                <c:pt idx="1">
                  <c:v>0.17242961112116095</c:v>
                </c:pt>
                <c:pt idx="2">
                  <c:v>0.29725236713340486</c:v>
                </c:pt>
                <c:pt idx="3">
                  <c:v>0.35928904515625248</c:v>
                </c:pt>
                <c:pt idx="4">
                  <c:v>0.35554256240699633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96-40B9-9B70-E21436D55547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Q3 2025 GDP outcome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iamond"/>
            <c:size val="7"/>
            <c:spPr>
              <a:solidFill>
                <a:srgbClr val="65B800"/>
              </a:solidFill>
              <a:ln w="25400">
                <a:noFill/>
                <a:prstDash val="solid"/>
              </a:ln>
              <a:effectLst/>
            </c:spPr>
          </c:marker>
          <c:cat>
            <c:strRef>
              <c:f>'Chart 7'!$B$2:$F$2</c:f>
              <c:strCache>
                <c:ptCount val="5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Q3 2026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0.26338023377674435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96-40B9-9B70-E21436D55547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Q1 2026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Q3 2026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0.21755680444336395</c:v>
                </c:pt>
                <c:pt idx="2">
                  <c:v>0.31098154991881205</c:v>
                </c:pt>
                <c:pt idx="3">
                  <c:v>0.34171326645072769</c:v>
                </c:pt>
                <c:pt idx="4">
                  <c:v>0.37479301539889631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96-40B9-9B70-E21436D55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21840232217318598"/>
          <c:w val="0.92348802144412789"/>
          <c:h val="0.67723409966604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8'!$N$5:$N$16</c:f>
              <c:numCache>
                <c:formatCode>0.0</c:formatCode>
                <c:ptCount val="12"/>
                <c:pt idx="0">
                  <c:v>0.98623051255813898</c:v>
                </c:pt>
                <c:pt idx="1">
                  <c:v>1.63399961581395</c:v>
                </c:pt>
                <c:pt idx="2">
                  <c:v>3.4760492727907</c:v>
                </c:pt>
                <c:pt idx="3">
                  <c:v>8.6789268355814002</c:v>
                </c:pt>
                <c:pt idx="4">
                  <c:v>20.690666546976701</c:v>
                </c:pt>
                <c:pt idx="5">
                  <c:v>33.6699904655814</c:v>
                </c:pt>
                <c:pt idx="6">
                  <c:v>20.1084412969767</c:v>
                </c:pt>
                <c:pt idx="7">
                  <c:v>6.3598713909302296</c:v>
                </c:pt>
                <c:pt idx="8">
                  <c:v>2.17653297023256</c:v>
                </c:pt>
                <c:pt idx="9">
                  <c:v>1.0939824274418599</c:v>
                </c:pt>
                <c:pt idx="10">
                  <c:v>0.60009594139534905</c:v>
                </c:pt>
                <c:pt idx="11">
                  <c:v>0.52521272325581403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9-4F00-A0CB-A36162908EBD}"/>
            </c:ext>
          </c:extLst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8'!$M$5:$M$16</c:f>
              <c:numCache>
                <c:formatCode>0.0</c:formatCode>
                <c:ptCount val="12"/>
                <c:pt idx="0">
                  <c:v>0.98297047304347795</c:v>
                </c:pt>
                <c:pt idx="1">
                  <c:v>1.2647816295652199</c:v>
                </c:pt>
                <c:pt idx="2">
                  <c:v>3.0487836571739102</c:v>
                </c:pt>
                <c:pt idx="3">
                  <c:v>8.3742806386956499</c:v>
                </c:pt>
                <c:pt idx="4">
                  <c:v>21.225897101956502</c:v>
                </c:pt>
                <c:pt idx="5">
                  <c:v>36.8259774697826</c:v>
                </c:pt>
                <c:pt idx="6">
                  <c:v>19.074170820652199</c:v>
                </c:pt>
                <c:pt idx="7">
                  <c:v>5.0671206530434798</c:v>
                </c:pt>
                <c:pt idx="8">
                  <c:v>2.1127640991304402</c:v>
                </c:pt>
                <c:pt idx="9">
                  <c:v>1.01472432869565</c:v>
                </c:pt>
                <c:pt idx="10">
                  <c:v>0.55954138217391303</c:v>
                </c:pt>
                <c:pt idx="11">
                  <c:v>0.44898774586956502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9-4F00-A0CB-A36162908EBD}"/>
            </c:ext>
          </c:extLst>
        </c:ser>
        <c:ser>
          <c:idx val="2"/>
          <c:order val="2"/>
          <c:tx>
            <c:strRef>
              <c:f>'Chart 8'!$L$4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8'!$L$5:$L$16</c:f>
              <c:numCache>
                <c:formatCode>0.0</c:formatCode>
                <c:ptCount val="12"/>
                <c:pt idx="0">
                  <c:v>0.477381289411765</c:v>
                </c:pt>
                <c:pt idx="1">
                  <c:v>0.763053099803922</c:v>
                </c:pt>
                <c:pt idx="2">
                  <c:v>1.9834075429411799</c:v>
                </c:pt>
                <c:pt idx="3">
                  <c:v>5.6635936490196102</c:v>
                </c:pt>
                <c:pt idx="4">
                  <c:v>19.1117895539216</c:v>
                </c:pt>
                <c:pt idx="5">
                  <c:v>42.350622601764698</c:v>
                </c:pt>
                <c:pt idx="6">
                  <c:v>20.017781151764702</c:v>
                </c:pt>
                <c:pt idx="7">
                  <c:v>5.8794540623529397</c:v>
                </c:pt>
                <c:pt idx="8">
                  <c:v>2.0325595670588199</c:v>
                </c:pt>
                <c:pt idx="9">
                  <c:v>0.95859420607843104</c:v>
                </c:pt>
                <c:pt idx="10">
                  <c:v>0.46933901039215697</c:v>
                </c:pt>
                <c:pt idx="11">
                  <c:v>0.29242426549019601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09-4F00-A0CB-A3616290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628757351579649"/>
          <c:h val="0.77540262117768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8'!$N$20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8'!$N$21:$N$32</c:f>
              <c:numCache>
                <c:formatCode>0.0</c:formatCode>
                <c:ptCount val="12"/>
                <c:pt idx="0">
                  <c:v>0.87742878942857105</c:v>
                </c:pt>
                <c:pt idx="1">
                  <c:v>1.1708885102857101</c:v>
                </c:pt>
                <c:pt idx="2">
                  <c:v>2.33580379542857</c:v>
                </c:pt>
                <c:pt idx="3">
                  <c:v>5.2777255674285701</c:v>
                </c:pt>
                <c:pt idx="4">
                  <c:v>13.772126637428601</c:v>
                </c:pt>
                <c:pt idx="5">
                  <c:v>29.158623338000002</c:v>
                </c:pt>
                <c:pt idx="6">
                  <c:v>27.740342079714299</c:v>
                </c:pt>
                <c:pt idx="7">
                  <c:v>11.780653437142901</c:v>
                </c:pt>
                <c:pt idx="8">
                  <c:v>4.5955776688571399</c:v>
                </c:pt>
                <c:pt idx="9">
                  <c:v>1.8099486574285699</c:v>
                </c:pt>
                <c:pt idx="10">
                  <c:v>0.95418537171428597</c:v>
                </c:pt>
                <c:pt idx="11">
                  <c:v>0.52669614742857096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7-4770-ADC7-D0279C0947A4}"/>
            </c:ext>
          </c:extLst>
        </c:ser>
        <c:ser>
          <c:idx val="1"/>
          <c:order val="1"/>
          <c:tx>
            <c:strRef>
              <c:f>'Chart 8'!$M$20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8'!$M$21:$M$32</c:f>
              <c:numCache>
                <c:formatCode>0.0</c:formatCode>
                <c:ptCount val="12"/>
                <c:pt idx="0">
                  <c:v>1.2069492361538501</c:v>
                </c:pt>
                <c:pt idx="1">
                  <c:v>1.1908882843589701</c:v>
                </c:pt>
                <c:pt idx="2">
                  <c:v>2.1365753015384601</c:v>
                </c:pt>
                <c:pt idx="3">
                  <c:v>4.8798626925641004</c:v>
                </c:pt>
                <c:pt idx="4">
                  <c:v>13.025528006410299</c:v>
                </c:pt>
                <c:pt idx="5">
                  <c:v>29.711624476153801</c:v>
                </c:pt>
                <c:pt idx="6">
                  <c:v>27.884960578461499</c:v>
                </c:pt>
                <c:pt idx="7">
                  <c:v>11.5041821</c:v>
                </c:pt>
                <c:pt idx="8">
                  <c:v>4.55781845641026</c:v>
                </c:pt>
                <c:pt idx="9">
                  <c:v>2.0513671069230801</c:v>
                </c:pt>
                <c:pt idx="10">
                  <c:v>1.01366513564103</c:v>
                </c:pt>
                <c:pt idx="11">
                  <c:v>0.83657862538461603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7-4770-ADC7-D0279C0947A4}"/>
            </c:ext>
          </c:extLst>
        </c:ser>
        <c:ser>
          <c:idx val="2"/>
          <c:order val="2"/>
          <c:tx>
            <c:strRef>
              <c:f>'Chart 8'!$L$20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8'!$L$21:$L$32</c:f>
              <c:numCache>
                <c:formatCode>0.0</c:formatCode>
                <c:ptCount val="12"/>
                <c:pt idx="0">
                  <c:v>0.79720465469387802</c:v>
                </c:pt>
                <c:pt idx="1">
                  <c:v>0.91774812693877605</c:v>
                </c:pt>
                <c:pt idx="2">
                  <c:v>1.89234184836735</c:v>
                </c:pt>
                <c:pt idx="3">
                  <c:v>4.6864453183673502</c:v>
                </c:pt>
                <c:pt idx="4">
                  <c:v>13.9606568414286</c:v>
                </c:pt>
                <c:pt idx="5">
                  <c:v>31.592972172040799</c:v>
                </c:pt>
                <c:pt idx="6">
                  <c:v>28.3400474881633</c:v>
                </c:pt>
                <c:pt idx="7">
                  <c:v>10.9792526787755</c:v>
                </c:pt>
                <c:pt idx="8">
                  <c:v>4.0768991773469399</c:v>
                </c:pt>
                <c:pt idx="9">
                  <c:v>1.6450840183673501</c:v>
                </c:pt>
                <c:pt idx="10">
                  <c:v>0.66953360163265296</c:v>
                </c:pt>
                <c:pt idx="11">
                  <c:v>0.44181407367346898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7-4770-ADC7-D0279C09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348802144412789"/>
          <c:h val="0.7754026211776878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8'!$N$37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8-470C-A1D2-DD03F2E9A2AD}"/>
            </c:ext>
          </c:extLst>
        </c:ser>
        <c:ser>
          <c:idx val="0"/>
          <c:order val="1"/>
          <c:tx>
            <c:strRef>
              <c:f>'Chart 8'!$M$37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8'!$M$38:$M$49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8-470C-A1D2-DD03F2E9A2AD}"/>
            </c:ext>
          </c:extLst>
        </c:ser>
        <c:ser>
          <c:idx val="1"/>
          <c:order val="2"/>
          <c:tx>
            <c:strRef>
              <c:f>'Chart 8'!$L$37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8'!$L$38:$L$49</c:f>
              <c:numCache>
                <c:formatCode>0.0</c:formatCode>
                <c:ptCount val="12"/>
                <c:pt idx="0">
                  <c:v>0.80586363250000004</c:v>
                </c:pt>
                <c:pt idx="1">
                  <c:v>1.0557084294444401</c:v>
                </c:pt>
                <c:pt idx="2">
                  <c:v>2.1885246388888899</c:v>
                </c:pt>
                <c:pt idx="3">
                  <c:v>5.4770716752777799</c:v>
                </c:pt>
                <c:pt idx="4">
                  <c:v>15.091199526111099</c:v>
                </c:pt>
                <c:pt idx="5">
                  <c:v>32.866343387222201</c:v>
                </c:pt>
                <c:pt idx="6">
                  <c:v>25.034957450277801</c:v>
                </c:pt>
                <c:pt idx="7">
                  <c:v>10.0059324008333</c:v>
                </c:pt>
                <c:pt idx="8">
                  <c:v>4.2217929233333296</c:v>
                </c:pt>
                <c:pt idx="9">
                  <c:v>1.9036097386111099</c:v>
                </c:pt>
                <c:pt idx="10">
                  <c:v>0.94768831944444498</c:v>
                </c:pt>
                <c:pt idx="11">
                  <c:v>0.40130787694444398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8-470C-A1D2-DD03F2E9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908712558746509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1.5200045246875</c:v>
                </c:pt>
                <c:pt idx="1">
                  <c:v>1.43078516125</c:v>
                </c:pt>
                <c:pt idx="2">
                  <c:v>3.0916772643749999</c:v>
                </c:pt>
                <c:pt idx="3">
                  <c:v>6.3290050721875</c:v>
                </c:pt>
                <c:pt idx="4">
                  <c:v>15.8305455634375</c:v>
                </c:pt>
                <c:pt idx="5">
                  <c:v>29.73423690125</c:v>
                </c:pt>
                <c:pt idx="6">
                  <c:v>23.815505636874999</c:v>
                </c:pt>
                <c:pt idx="7">
                  <c:v>10.2744474184375</c:v>
                </c:pt>
                <c:pt idx="8">
                  <c:v>4.0927628834374996</c:v>
                </c:pt>
                <c:pt idx="9">
                  <c:v>1.7857305543749999</c:v>
                </c:pt>
                <c:pt idx="10">
                  <c:v>1.0244364856249999</c:v>
                </c:pt>
                <c:pt idx="11">
                  <c:v>1.07086253375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E-4FCE-859C-DFF7E1BB8A1E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1.5075227161764699</c:v>
                </c:pt>
                <c:pt idx="1">
                  <c:v>1.49517000764706</c:v>
                </c:pt>
                <c:pt idx="2">
                  <c:v>2.8932684855882398</c:v>
                </c:pt>
                <c:pt idx="3">
                  <c:v>6.7827212347058801</c:v>
                </c:pt>
                <c:pt idx="4">
                  <c:v>16.583320783823499</c:v>
                </c:pt>
                <c:pt idx="5">
                  <c:v>30.6763158188235</c:v>
                </c:pt>
                <c:pt idx="6">
                  <c:v>22.6785251923529</c:v>
                </c:pt>
                <c:pt idx="7">
                  <c:v>9.2474481867647107</c:v>
                </c:pt>
                <c:pt idx="8">
                  <c:v>3.9125990449999999</c:v>
                </c:pt>
                <c:pt idx="9">
                  <c:v>2.0330125432352899</c:v>
                </c:pt>
                <c:pt idx="10">
                  <c:v>1.0924653776470601</c:v>
                </c:pt>
                <c:pt idx="11">
                  <c:v>1.0976306085294101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E-4FCE-859C-DFF7E1BB8A1E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1.5535861548571399</c:v>
                </c:pt>
                <c:pt idx="1">
                  <c:v>1.5275687371428599</c:v>
                </c:pt>
                <c:pt idx="2">
                  <c:v>2.8056137360000002</c:v>
                </c:pt>
                <c:pt idx="3">
                  <c:v>6.5353813068571496</c:v>
                </c:pt>
                <c:pt idx="4">
                  <c:v>17.253681626857102</c:v>
                </c:pt>
                <c:pt idx="5">
                  <c:v>31.981347714000002</c:v>
                </c:pt>
                <c:pt idx="6">
                  <c:v>21.612579060000002</c:v>
                </c:pt>
                <c:pt idx="7">
                  <c:v>8.5061118874285704</c:v>
                </c:pt>
                <c:pt idx="8">
                  <c:v>3.9239385877142898</c:v>
                </c:pt>
                <c:pt idx="9">
                  <c:v>1.9728596208571401</c:v>
                </c:pt>
                <c:pt idx="10">
                  <c:v>1.27745701428571</c:v>
                </c:pt>
                <c:pt idx="11">
                  <c:v>1.04987455428571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E-4FCE-859C-DFF7E1BB8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134644541361631E-2"/>
          <c:y val="0.13645214564417679"/>
          <c:w val="0.9300824358828963"/>
          <c:h val="0.78790259887594061"/>
        </c:manualLayout>
      </c:layout>
      <c:lineChart>
        <c:grouping val="standard"/>
        <c:varyColors val="0"/>
        <c:ser>
          <c:idx val="3"/>
          <c:order val="0"/>
          <c:tx>
            <c:strRef>
              <c:f>'Chart 10'!$J$4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7522-4802-8E3F-9CF5704423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522-4802-8E3F-9CF57044239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10'!$K$4:$P$4</c15:sqref>
                  </c15:fullRef>
                </c:ext>
              </c:extLst>
              <c:f>('Chart 10'!$K$4:$M$4,'Chart 10'!$O$4:$P$4)</c:f>
              <c:numCache>
                <c:formatCode>0.0</c:formatCode>
                <c:ptCount val="5"/>
                <c:pt idx="0">
                  <c:v>6.3</c:v>
                </c:pt>
                <c:pt idx="1">
                  <c:v>6.2</c:v>
                </c:pt>
                <c:pt idx="2">
                  <c:v>#N/A</c:v>
                </c:pt>
                <c:pt idx="3">
                  <c:v>#N/A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2-4802-8E3F-9CF570442396}"/>
            </c:ext>
          </c:extLst>
        </c:ser>
        <c:ser>
          <c:idx val="1"/>
          <c:order val="1"/>
          <c:tx>
            <c:strRef>
              <c:f>'Chart 10'!$J$5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522-4802-8E3F-9CF5704423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522-4802-8E3F-9CF57044239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10'!$K$5:$P$5</c15:sqref>
                  </c15:fullRef>
                </c:ext>
              </c:extLst>
              <c:f>('Chart 10'!$K$5:$M$5,'Chart 10'!$O$5:$P$5)</c:f>
              <c:numCache>
                <c:formatCode>0.0</c:formatCode>
                <c:ptCount val="5"/>
                <c:pt idx="0">
                  <c:v>6.3</c:v>
                </c:pt>
                <c:pt idx="1">
                  <c:v>6.2</c:v>
                </c:pt>
                <c:pt idx="2">
                  <c:v>6.1</c:v>
                </c:pt>
                <c:pt idx="3">
                  <c:v>#N/A</c:v>
                </c:pt>
                <c:pt idx="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22-4802-8E3F-9CF57044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4"/>
          <c:min val="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21840232217318598"/>
          <c:w val="0.92422582465545666"/>
          <c:h val="0.67723409966604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11'!$M$3:$M$16</c:f>
              <c:numCache>
                <c:formatCode>0.0</c:formatCode>
                <c:ptCount val="14"/>
                <c:pt idx="0">
                  <c:v>0.226881610526316</c:v>
                </c:pt>
                <c:pt idx="1">
                  <c:v>0.57817552447368403</c:v>
                </c:pt>
                <c:pt idx="2">
                  <c:v>1.6079731928947401</c:v>
                </c:pt>
                <c:pt idx="3">
                  <c:v>4.08186195842105</c:v>
                </c:pt>
                <c:pt idx="4">
                  <c:v>17.2119681084211</c:v>
                </c:pt>
                <c:pt idx="5">
                  <c:v>38.6852325060526</c:v>
                </c:pt>
                <c:pt idx="6">
                  <c:v>23.431729947631599</c:v>
                </c:pt>
                <c:pt idx="7">
                  <c:v>8.0516040810526306</c:v>
                </c:pt>
                <c:pt idx="8">
                  <c:v>3.73908281473684</c:v>
                </c:pt>
                <c:pt idx="9">
                  <c:v>1.27745365763158</c:v>
                </c:pt>
                <c:pt idx="10">
                  <c:v>0.543504971842105</c:v>
                </c:pt>
                <c:pt idx="11">
                  <c:v>0.299647226052632</c:v>
                </c:pt>
                <c:pt idx="12">
                  <c:v>0.15245727105263199</c:v>
                </c:pt>
                <c:pt idx="13">
                  <c:v>0.11242713078947371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1-44ED-88EB-AD3966FC9DD0}"/>
            </c:ext>
          </c:extLst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11'!$L$3:$L$16</c:f>
              <c:numCache>
                <c:formatCode>0.0</c:formatCode>
                <c:ptCount val="14"/>
                <c:pt idx="0">
                  <c:v>0.23633117769230799</c:v>
                </c:pt>
                <c:pt idx="1">
                  <c:v>0.42015441358974398</c:v>
                </c:pt>
                <c:pt idx="2">
                  <c:v>1.1565549761538501</c:v>
                </c:pt>
                <c:pt idx="3">
                  <c:v>4.29993480128205</c:v>
                </c:pt>
                <c:pt idx="4">
                  <c:v>18.846755797179501</c:v>
                </c:pt>
                <c:pt idx="5">
                  <c:v>41.214205553846099</c:v>
                </c:pt>
                <c:pt idx="6">
                  <c:v>22.406336829743601</c:v>
                </c:pt>
                <c:pt idx="7">
                  <c:v>6.6720604120512803</c:v>
                </c:pt>
                <c:pt idx="8">
                  <c:v>2.6377787512820499</c:v>
                </c:pt>
                <c:pt idx="9">
                  <c:v>1.02850525923077</c:v>
                </c:pt>
                <c:pt idx="10">
                  <c:v>0.48921762128205099</c:v>
                </c:pt>
                <c:pt idx="11">
                  <c:v>0.30293757974358998</c:v>
                </c:pt>
                <c:pt idx="12">
                  <c:v>0.18106071358974399</c:v>
                </c:pt>
                <c:pt idx="13">
                  <c:v>0.10816611410256409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1-44ED-88EB-AD3966FC9DD0}"/>
            </c:ext>
          </c:extLst>
        </c:ser>
        <c:ser>
          <c:idx val="2"/>
          <c:order val="2"/>
          <c:tx>
            <c:strRef>
              <c:f>'Chart 11'!$K$2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11'!$K$3:$K$16</c:f>
              <c:numCache>
                <c:formatCode>0.0</c:formatCode>
                <c:ptCount val="14"/>
                <c:pt idx="0">
                  <c:v>0.127470234318182</c:v>
                </c:pt>
                <c:pt idx="1">
                  <c:v>0.30984191568181801</c:v>
                </c:pt>
                <c:pt idx="2">
                  <c:v>0.88707481568181801</c:v>
                </c:pt>
                <c:pt idx="3">
                  <c:v>3.0071708706818199</c:v>
                </c:pt>
                <c:pt idx="4">
                  <c:v>15.2478956106818</c:v>
                </c:pt>
                <c:pt idx="5">
                  <c:v>47.380752979999997</c:v>
                </c:pt>
                <c:pt idx="6">
                  <c:v>24.104821111136399</c:v>
                </c:pt>
                <c:pt idx="7">
                  <c:v>5.2905837</c:v>
                </c:pt>
                <c:pt idx="8">
                  <c:v>2.06423666613636</c:v>
                </c:pt>
                <c:pt idx="9">
                  <c:v>0.74110846545454601</c:v>
                </c:pt>
                <c:pt idx="10">
                  <c:v>0.36466795204545399</c:v>
                </c:pt>
                <c:pt idx="11">
                  <c:v>0.25381016272727303</c:v>
                </c:pt>
                <c:pt idx="12">
                  <c:v>0.147073215681818</c:v>
                </c:pt>
                <c:pt idx="13">
                  <c:v>7.3492299772727199E-2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1-44ED-88EB-AD3966FC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422582465545666"/>
          <c:h val="0.77540262117768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11'!$M$20:$M$33</c:f>
              <c:numCache>
                <c:formatCode>0.0</c:formatCode>
                <c:ptCount val="14"/>
                <c:pt idx="0">
                  <c:v>0.7162310246875</c:v>
                </c:pt>
                <c:pt idx="1">
                  <c:v>1.2003345678124999</c:v>
                </c:pt>
                <c:pt idx="2">
                  <c:v>2.8597769899999999</c:v>
                </c:pt>
                <c:pt idx="3">
                  <c:v>6.8411871931250001</c:v>
                </c:pt>
                <c:pt idx="4">
                  <c:v>23.823613724062501</c:v>
                </c:pt>
                <c:pt idx="5">
                  <c:v>33.887878748749998</c:v>
                </c:pt>
                <c:pt idx="6">
                  <c:v>16.5303703878125</c:v>
                </c:pt>
                <c:pt idx="7">
                  <c:v>7.3708307084375004</c:v>
                </c:pt>
                <c:pt idx="8">
                  <c:v>3.3239001790625</c:v>
                </c:pt>
                <c:pt idx="9">
                  <c:v>1.8793907475</c:v>
                </c:pt>
                <c:pt idx="10">
                  <c:v>0.76075802531250003</c:v>
                </c:pt>
                <c:pt idx="11">
                  <c:v>0.40487815999999999</c:v>
                </c:pt>
                <c:pt idx="12">
                  <c:v>0.24327738531250001</c:v>
                </c:pt>
                <c:pt idx="13">
                  <c:v>0.1575721584375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CC6-9E33-7F49D10EA305}"/>
            </c:ext>
          </c:extLst>
        </c:ser>
        <c:ser>
          <c:idx val="1"/>
          <c:order val="1"/>
          <c:tx>
            <c:strRef>
              <c:f>'Chart 11'!$L$19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11'!$L$20:$L$33</c:f>
              <c:numCache>
                <c:formatCode>0.0</c:formatCode>
                <c:ptCount val="14"/>
                <c:pt idx="0">
                  <c:v>0.63531167499999996</c:v>
                </c:pt>
                <c:pt idx="1">
                  <c:v>1.0691079679411799</c:v>
                </c:pt>
                <c:pt idx="2">
                  <c:v>2.5285259191176501</c:v>
                </c:pt>
                <c:pt idx="3">
                  <c:v>7.0422909302941203</c:v>
                </c:pt>
                <c:pt idx="4">
                  <c:v>21.8933368226471</c:v>
                </c:pt>
                <c:pt idx="5">
                  <c:v>37.551548153235302</c:v>
                </c:pt>
                <c:pt idx="6">
                  <c:v>17.116535841470601</c:v>
                </c:pt>
                <c:pt idx="7">
                  <c:v>6.6028170135294104</c:v>
                </c:pt>
                <c:pt idx="8">
                  <c:v>2.7052044405882398</c:v>
                </c:pt>
                <c:pt idx="9">
                  <c:v>1.37389165205882</c:v>
                </c:pt>
                <c:pt idx="10">
                  <c:v>0.69549262235294096</c:v>
                </c:pt>
                <c:pt idx="11">
                  <c:v>0.398425037647059</c:v>
                </c:pt>
                <c:pt idx="12">
                  <c:v>0.262349330294118</c:v>
                </c:pt>
                <c:pt idx="13">
                  <c:v>0.1251625947058824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CC6-9E33-7F49D10EA305}"/>
            </c:ext>
          </c:extLst>
        </c:ser>
        <c:ser>
          <c:idx val="2"/>
          <c:order val="2"/>
          <c:tx>
            <c:strRef>
              <c:f>'Chart 11'!$K$19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11'!$K$20:$K$33</c:f>
              <c:numCache>
                <c:formatCode>0.0</c:formatCode>
                <c:ptCount val="14"/>
                <c:pt idx="0">
                  <c:v>0.35751518348837202</c:v>
                </c:pt>
                <c:pt idx="1">
                  <c:v>0.63582962883720895</c:v>
                </c:pt>
                <c:pt idx="2">
                  <c:v>1.7358569044186001</c:v>
                </c:pt>
                <c:pt idx="3">
                  <c:v>5.43207464162791</c:v>
                </c:pt>
                <c:pt idx="4">
                  <c:v>20.0638110304651</c:v>
                </c:pt>
                <c:pt idx="5">
                  <c:v>40.642722309069804</c:v>
                </c:pt>
                <c:pt idx="6">
                  <c:v>19.5960355232558</c:v>
                </c:pt>
                <c:pt idx="7">
                  <c:v>6.6093072530232604</c:v>
                </c:pt>
                <c:pt idx="8">
                  <c:v>2.8448924037209302</c:v>
                </c:pt>
                <c:pt idx="9">
                  <c:v>1.04037881209302</c:v>
                </c:pt>
                <c:pt idx="10">
                  <c:v>0.52312513883720901</c:v>
                </c:pt>
                <c:pt idx="11">
                  <c:v>0.25179477837209302</c:v>
                </c:pt>
                <c:pt idx="12">
                  <c:v>0.17232580837209299</c:v>
                </c:pt>
                <c:pt idx="13">
                  <c:v>9.4330583255814004E-2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A-4CC6-9E33-7F49D10EA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142627258378829"/>
          <c:h val="0.77540262117768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D-4EEA-942C-09B63F5CAF20}"/>
            </c:ext>
          </c:extLst>
        </c:ser>
        <c:ser>
          <c:idx val="1"/>
          <c:order val="1"/>
          <c:tx>
            <c:strRef>
              <c:f>'Chart 11'!$L$36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11'!$L$37:$L$50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D-4EEA-942C-09B63F5CAF20}"/>
            </c:ext>
          </c:extLst>
        </c:ser>
        <c:ser>
          <c:idx val="2"/>
          <c:order val="2"/>
          <c:tx>
            <c:strRef>
              <c:f>'Chart 11'!$K$36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11'!$K$37:$K$50</c:f>
              <c:numCache>
                <c:formatCode>0.0</c:formatCode>
                <c:ptCount val="14"/>
                <c:pt idx="0">
                  <c:v>0.91321376939393895</c:v>
                </c:pt>
                <c:pt idx="1">
                  <c:v>1.03809037363636</c:v>
                </c:pt>
                <c:pt idx="2">
                  <c:v>2.4539044627272699</c:v>
                </c:pt>
                <c:pt idx="3">
                  <c:v>6.7159175945454503</c:v>
                </c:pt>
                <c:pt idx="4">
                  <c:v>21.875302457878799</c:v>
                </c:pt>
                <c:pt idx="5">
                  <c:v>39.3060181330303</c:v>
                </c:pt>
                <c:pt idx="6">
                  <c:v>16.4341445281818</c:v>
                </c:pt>
                <c:pt idx="7">
                  <c:v>5.6331096939393897</c:v>
                </c:pt>
                <c:pt idx="8">
                  <c:v>2.9520514575757599</c:v>
                </c:pt>
                <c:pt idx="9">
                  <c:v>1.4578793984848499</c:v>
                </c:pt>
                <c:pt idx="10">
                  <c:v>0.66196900909090906</c:v>
                </c:pt>
                <c:pt idx="11">
                  <c:v>0.297480935757576</c:v>
                </c:pt>
                <c:pt idx="12">
                  <c:v>0.168058586060606</c:v>
                </c:pt>
                <c:pt idx="13">
                  <c:v>9.2859599393939396E-2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1D-4EEA-942C-09B63F5C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36029814671638E-2"/>
          <c:y val="0.13626812074848732"/>
          <c:w val="0.88641507097122851"/>
          <c:h val="0.72836611097599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A'!$B$5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A'!$M$1:$Q$3,'Chart A'!$AG$1:$AK$3)</c:f>
              <c:multiLvlStrCache>
                <c:ptCount val="10"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8">
                    <c:v>2029</c:v>
                  </c:pt>
                  <c:pt idx="9">
                    <c:v>2030</c:v>
                  </c:pt>
                </c:lvl>
                <c:lvl>
                  <c:pt idx="0">
                    <c:v>ETS2 - GDP growth</c:v>
                  </c:pt>
                  <c:pt idx="5">
                    <c:v>Defence/fiscal - GDP growth</c:v>
                  </c:pt>
                </c:lvl>
              </c:multiLvlStrCache>
            </c:multiLvlStrRef>
          </c:cat>
          <c:val>
            <c:numRef>
              <c:f>('Chart A'!$M$5:$Q$5,'Chart A'!$AG$5:$AK$5)</c:f>
              <c:numCache>
                <c:formatCode>0.00</c:formatCode>
                <c:ptCount val="10"/>
                <c:pt idx="0">
                  <c:v>-3.0303030303030303E-3</c:v>
                </c:pt>
                <c:pt idx="1">
                  <c:v>-1.2121212121212121E-2</c:v>
                </c:pt>
                <c:pt idx="2">
                  <c:v>-3.6666666666666667E-2</c:v>
                </c:pt>
                <c:pt idx="3">
                  <c:v>-3.8461538461538464E-3</c:v>
                </c:pt>
                <c:pt idx="4">
                  <c:v>-3.5714285714285718E-3</c:v>
                </c:pt>
                <c:pt idx="5">
                  <c:v>0.13974358974358975</c:v>
                </c:pt>
                <c:pt idx="6">
                  <c:v>0.17285714285714285</c:v>
                </c:pt>
                <c:pt idx="7">
                  <c:v>0.125</c:v>
                </c:pt>
                <c:pt idx="8">
                  <c:v>9.2187500000000006E-2</c:v>
                </c:pt>
                <c:pt idx="9">
                  <c:v>6.0294117647058817E-2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B-4BCD-8AA2-18E48D00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8089312"/>
        <c:axId val="2078080672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A'!$B$6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A'!$M$1:$Q$3,'Chart A'!$AG$1:$AK$3)</c:f>
              <c:multiLvlStrCache>
                <c:ptCount val="10"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2028</c:v>
                  </c:pt>
                  <c:pt idx="8">
                    <c:v>2029</c:v>
                  </c:pt>
                  <c:pt idx="9">
                    <c:v>2030</c:v>
                  </c:pt>
                </c:lvl>
                <c:lvl>
                  <c:pt idx="0">
                    <c:v>ETS2 - GDP growth</c:v>
                  </c:pt>
                  <c:pt idx="5">
                    <c:v>Defence/fiscal - GDP growth</c:v>
                  </c:pt>
                </c:lvl>
              </c:multiLvlStrCache>
            </c:multiLvlStrRef>
          </c:cat>
          <c:val>
            <c:numRef>
              <c:f>('Chart A'!$M$6:$Q$6,'Chart A'!$AG$6:$AK$6)</c:f>
              <c:numCache>
                <c:formatCode>0.0</c:formatCode>
                <c:ptCount val="10"/>
                <c:pt idx="0">
                  <c:v>-10.344827586206897</c:v>
                </c:pt>
                <c:pt idx="1">
                  <c:v>-24.137931034482758</c:v>
                </c:pt>
                <c:pt idx="2">
                  <c:v>-40.74074074074074</c:v>
                </c:pt>
                <c:pt idx="3">
                  <c:v>-34.782608695652172</c:v>
                </c:pt>
                <c:pt idx="4">
                  <c:v>-24</c:v>
                </c:pt>
                <c:pt idx="5">
                  <c:v>55.000000000000007</c:v>
                </c:pt>
                <c:pt idx="6">
                  <c:v>52.631578947368418</c:v>
                </c:pt>
                <c:pt idx="7">
                  <c:v>50</c:v>
                </c:pt>
                <c:pt idx="8">
                  <c:v>44.827586206896555</c:v>
                </c:pt>
                <c:pt idx="9">
                  <c:v>32.258064516129032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B-4BCD-8AA2-18E48D00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74909904"/>
        <c:axId val="174912304"/>
      </c:barChart>
      <c:catAx>
        <c:axId val="20780893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0672"/>
        <c:crosses val="autoZero"/>
        <c:auto val="1"/>
        <c:lblAlgn val="ctr"/>
        <c:lblOffset val="100"/>
        <c:noMultiLvlLbl val="0"/>
      </c:catAx>
      <c:valAx>
        <c:axId val="2078080672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9312"/>
        <c:crossesAt val="6"/>
        <c:crossBetween val="between"/>
        <c:majorUnit val="5.000000000000001E-2"/>
      </c:valAx>
      <c:valAx>
        <c:axId val="174912304"/>
        <c:scaling>
          <c:orientation val="minMax"/>
          <c:max val="100"/>
          <c:min val="-50"/>
        </c:scaling>
        <c:delete val="0"/>
        <c:axPos val="r"/>
        <c:numFmt formatCode="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09904"/>
        <c:crosses val="max"/>
        <c:crossBetween val="between"/>
        <c:majorUnit val="25"/>
      </c:valAx>
      <c:catAx>
        <c:axId val="17490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912304"/>
        <c:crosses val="autoZero"/>
        <c:auto val="1"/>
        <c:lblAlgn val="ctr"/>
        <c:lblOffset val="100"/>
        <c:noMultiLvlLbl val="0"/>
      </c:catAx>
      <c:spPr>
        <a:noFill/>
        <a:ln w="635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ysClr val="windowText" lastClr="000000"/>
              </a:solidFill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702537672712526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1.2693265899999999</c:v>
                </c:pt>
                <c:pt idx="1">
                  <c:v>1.473632941</c:v>
                </c:pt>
                <c:pt idx="2">
                  <c:v>3.3895990579999999</c:v>
                </c:pt>
                <c:pt idx="3">
                  <c:v>8.4967102249999993</c:v>
                </c:pt>
                <c:pt idx="4">
                  <c:v>22.165436253999999</c:v>
                </c:pt>
                <c:pt idx="5">
                  <c:v>29.048458172</c:v>
                </c:pt>
                <c:pt idx="6">
                  <c:v>16.922616549000001</c:v>
                </c:pt>
                <c:pt idx="7">
                  <c:v>7.4149483250000001</c:v>
                </c:pt>
                <c:pt idx="8">
                  <c:v>4.03406634433333</c:v>
                </c:pt>
                <c:pt idx="9">
                  <c:v>2.3428636900000002</c:v>
                </c:pt>
                <c:pt idx="10">
                  <c:v>1.36122053833333</c:v>
                </c:pt>
                <c:pt idx="11">
                  <c:v>0.85446965333333302</c:v>
                </c:pt>
                <c:pt idx="12">
                  <c:v>0.52032417333333303</c:v>
                </c:pt>
                <c:pt idx="13">
                  <c:v>0.706327486666667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FFD-B96A-98045F0E0244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1.2189200012903201</c:v>
                </c:pt>
                <c:pt idx="1">
                  <c:v>1.47843261032258</c:v>
                </c:pt>
                <c:pt idx="2">
                  <c:v>3.4829529119354801</c:v>
                </c:pt>
                <c:pt idx="3">
                  <c:v>8.8140372483871001</c:v>
                </c:pt>
                <c:pt idx="4">
                  <c:v>22.685163211290298</c:v>
                </c:pt>
                <c:pt idx="5">
                  <c:v>29.519448380967699</c:v>
                </c:pt>
                <c:pt idx="6">
                  <c:v>15.9099557709677</c:v>
                </c:pt>
                <c:pt idx="7">
                  <c:v>7.5553255570967703</c:v>
                </c:pt>
                <c:pt idx="8">
                  <c:v>4.29148709290323</c:v>
                </c:pt>
                <c:pt idx="9">
                  <c:v>2.3397586516128999</c:v>
                </c:pt>
                <c:pt idx="10">
                  <c:v>1.1468677899999999</c:v>
                </c:pt>
                <c:pt idx="11">
                  <c:v>0.66277974193548395</c:v>
                </c:pt>
                <c:pt idx="12">
                  <c:v>0.411030291612903</c:v>
                </c:pt>
                <c:pt idx="13">
                  <c:v>0.48384074161290352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0-4FFD-B96A-98045F0E0244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1.09794919878788</c:v>
                </c:pt>
                <c:pt idx="1">
                  <c:v>0.97947914060606101</c:v>
                </c:pt>
                <c:pt idx="2">
                  <c:v>3.40877345030303</c:v>
                </c:pt>
                <c:pt idx="3">
                  <c:v>9.3683689424242402</c:v>
                </c:pt>
                <c:pt idx="4">
                  <c:v>21.950157964848501</c:v>
                </c:pt>
                <c:pt idx="5">
                  <c:v>31.701535012727302</c:v>
                </c:pt>
                <c:pt idx="6">
                  <c:v>15.7249265072727</c:v>
                </c:pt>
                <c:pt idx="7">
                  <c:v>7.1058715018181804</c:v>
                </c:pt>
                <c:pt idx="8">
                  <c:v>3.8617754015151502</c:v>
                </c:pt>
                <c:pt idx="9">
                  <c:v>2.2643145024242401</c:v>
                </c:pt>
                <c:pt idx="10">
                  <c:v>1.1409430199999999</c:v>
                </c:pt>
                <c:pt idx="11">
                  <c:v>0.60702835757575802</c:v>
                </c:pt>
                <c:pt idx="12">
                  <c:v>0.37059603696969701</c:v>
                </c:pt>
                <c:pt idx="13">
                  <c:v>0.41828096303030299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0-4FFD-B96A-98045F0E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2677910578539"/>
          <c:y val="0.21439707904755528"/>
          <c:w val="0.84989707879911325"/>
          <c:h val="0.67958239666893472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9DBD-4BBB-8971-2FBDEE72856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9DBD-4BBB-8971-2FBDEE72856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13'!$K$5:$K$13</c15:sqref>
                  </c15:fullRef>
                </c:ext>
              </c:extLst>
              <c:f>('Chart 13'!$K$5:$K$10,'Chart 13'!$K$12:$K$13)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13'!$N$5:$N$13</c15:sqref>
                  </c15:fullRef>
                </c:ext>
              </c:extLst>
              <c:f>('Chart 13'!$N$5:$N$10,'Chart 13'!$N$12:$N$13)</c:f>
              <c:numCache>
                <c:formatCode>0.00</c:formatCode>
                <c:ptCount val="8"/>
                <c:pt idx="0">
                  <c:v>1.9163461538461499</c:v>
                </c:pt>
                <c:pt idx="1">
                  <c:v>1.90182692307692</c:v>
                </c:pt>
                <c:pt idx="2">
                  <c:v>1.90673076923077</c:v>
                </c:pt>
                <c:pt idx="3">
                  <c:v>#N/A</c:v>
                </c:pt>
                <c:pt idx="4">
                  <c:v>2.0601301333333302</c:v>
                </c:pt>
                <c:pt idx="5">
                  <c:v>#N/A</c:v>
                </c:pt>
                <c:pt idx="7">
                  <c:v>2.2479046388888899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D-4BBB-8971-2FBDEE728566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BD-4BBB-8971-2FBDEE72856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DBD-4BBB-8971-2FBDEE72856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13'!$K$5:$K$13</c15:sqref>
                  </c15:fullRef>
                </c:ext>
              </c:extLst>
              <c:f>('Chart 13'!$K$5:$K$10,'Chart 13'!$K$12:$K$13)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13'!$M$5:$M$13</c15:sqref>
                  </c15:fullRef>
                </c:ext>
              </c:extLst>
              <c:f>('Chart 13'!$M$5:$M$10,'Chart 13'!$M$12:$M$13)</c:f>
              <c:numCache>
                <c:formatCode>0.00</c:formatCode>
                <c:ptCount val="8"/>
                <c:pt idx="0">
                  <c:v>1.97185185185185</c:v>
                </c:pt>
                <c:pt idx="1">
                  <c:v>1.96703703703704</c:v>
                </c:pt>
                <c:pt idx="2">
                  <c:v>1.9483333333333299</c:v>
                </c:pt>
                <c:pt idx="3">
                  <c:v>1.95796296296296</c:v>
                </c:pt>
                <c:pt idx="4">
                  <c:v>2.0600030399999998</c:v>
                </c:pt>
                <c:pt idx="5">
                  <c:v>2.1831643947368402</c:v>
                </c:pt>
                <c:pt idx="7">
                  <c:v>2.22857142857143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BD-4BBB-8971-2FBDEE72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2.5"/>
          <c:min val="1.75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793763779027"/>
          <c:y val="0.21439707904755528"/>
          <c:w val="0.87109894058761661"/>
          <c:h val="0.67901764417288124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13'!$U$15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71-448E-9507-1D713C79F4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71-448E-9507-1D713C79F4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F71-448E-9507-1D713C79F4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F71-448E-9507-1D713C79F48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13'!$S$18:$S$23</c15:sqref>
                  </c15:fullRef>
                </c:ext>
              </c:extLst>
              <c:f>('Chart 13'!$S$18:$S$20,'Chart 13'!$S$22:$S$23)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13'!$U$18:$U$23</c15:sqref>
                  </c15:fullRef>
                </c:ext>
              </c:extLst>
              <c:f>('Chart 13'!$U$18:$U$20,'Chart 13'!$U$22:$U$23)</c:f>
              <c:numCache>
                <c:formatCode>0.00</c:formatCode>
                <c:ptCount val="5"/>
                <c:pt idx="0">
                  <c:v>2.9</c:v>
                </c:pt>
                <c:pt idx="1">
                  <c:v>2.8</c:v>
                </c:pt>
                <c:pt idx="2">
                  <c:v>#N/A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71-448E-9507-1D713C79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13'!$T$15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EF71-448E-9507-1D713C79F4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EF71-448E-9507-1D713C79F48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13'!$R$18:$R$23</c15:sqref>
                  </c15:fullRef>
                </c:ext>
              </c:extLst>
              <c:f>('Chart 13'!$R$18:$R$20,'Chart 13'!$R$22:$R$23)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13'!$T$18:$T$23</c15:sqref>
                  </c15:fullRef>
                </c:ext>
              </c:extLst>
              <c:f>('Chart 13'!$T$18:$T$20,'Chart 13'!$T$22:$T$23)</c:f>
              <c:numCache>
                <c:formatCode>0.00</c:formatCode>
                <c:ptCount val="5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71-448E-9507-1D713C79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.1"/>
          <c:min val="2.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1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2408963585434174E-2"/>
          <c:y val="0.19637196549153529"/>
          <c:w val="0.97198879551820727"/>
          <c:h val="0.79830599886099973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99BC-4E20-B07A-10F61FD40C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99BC-4E20-B07A-10F61FD40C3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13'!$R$5:$R$13</c15:sqref>
                  </c15:fullRef>
                </c:ext>
              </c:extLst>
              <c:f>('Chart 13'!$R$5:$R$10,'Chart 13'!$R$12:$R$13)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13'!$U$5:$U$13</c15:sqref>
                  </c15:fullRef>
                </c:ext>
              </c:extLst>
              <c:f>('Chart 13'!$U$5:$U$10,'Chart 13'!$U$12:$U$13)</c:f>
              <c:numCache>
                <c:formatCode>0.00</c:formatCode>
                <c:ptCount val="8"/>
                <c:pt idx="0">
                  <c:v>1.18552016095238</c:v>
                </c:pt>
                <c:pt idx="1">
                  <c:v>1.1899549699904799</c:v>
                </c:pt>
                <c:pt idx="2">
                  <c:v>1.19392171212619</c:v>
                </c:pt>
                <c:pt idx="3">
                  <c:v>#N/A</c:v>
                </c:pt>
                <c:pt idx="4">
                  <c:v>1.19559616611622</c:v>
                </c:pt>
                <c:pt idx="5">
                  <c:v>#N/A</c:v>
                </c:pt>
                <c:pt idx="7">
                  <c:v>1.2029978811249999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C-4E20-B07A-10F61FD40C32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BC-4E20-B07A-10F61FD40C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9BC-4E20-B07A-10F61FD40C3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13'!$R$5:$R$13</c15:sqref>
                  </c15:fullRef>
                </c:ext>
              </c:extLst>
              <c:f>('Chart 13'!$R$5:$R$10,'Chart 13'!$R$12:$R$13)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13'!$T$5:$T$13</c15:sqref>
                  </c15:fullRef>
                </c:ext>
              </c:extLst>
              <c:f>('Chart 13'!$T$5:$T$10,'Chart 13'!$T$12:$T$13)</c:f>
              <c:numCache>
                <c:formatCode>0.00</c:formatCode>
                <c:ptCount val="8"/>
                <c:pt idx="0">
                  <c:v>1.1694080518113601</c:v>
                </c:pt>
                <c:pt idx="1">
                  <c:v>1.1762345035886399</c:v>
                </c:pt>
                <c:pt idx="2">
                  <c:v>1.17929998965116</c:v>
                </c:pt>
                <c:pt idx="3">
                  <c:v>1.1834319148477299</c:v>
                </c:pt>
                <c:pt idx="4">
                  <c:v>1.18573186775349</c:v>
                </c:pt>
                <c:pt idx="5">
                  <c:v>1.19648944632581</c:v>
                </c:pt>
                <c:pt idx="7">
                  <c:v>1.20092119962414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BC-4E20-B07A-10F61FD40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1"/>
          <c:min val="1.16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9657173633525"/>
          <c:y val="0.21458836787507085"/>
          <c:w val="0.87523568703684762"/>
          <c:h val="0.67832211247801355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F2-4BD6-89BF-1F88E3E72AF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C8F2-4BD6-89BF-1F88E3E72AF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13'!$K$17:$K$25</c15:sqref>
                  </c15:fullRef>
                </c:ext>
              </c:extLst>
              <c:f>('Chart 13'!$K$17:$K$22,'Chart 13'!$K$24:$K$25)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13'!$N$17:$N$25</c15:sqref>
                  </c15:fullRef>
                </c:ext>
              </c:extLst>
              <c:f>('Chart 13'!$N$17:$N$22,'Chart 13'!$N$24:$N$25)</c:f>
              <c:numCache>
                <c:formatCode>0.00</c:formatCode>
                <c:ptCount val="8"/>
                <c:pt idx="0">
                  <c:v>64.759755851129299</c:v>
                </c:pt>
                <c:pt idx="1">
                  <c:v>64.440968711460997</c:v>
                </c:pt>
                <c:pt idx="2">
                  <c:v>64.1896224027805</c:v>
                </c:pt>
                <c:pt idx="3">
                  <c:v>#N/A</c:v>
                </c:pt>
                <c:pt idx="4">
                  <c:v>64.383532327219001</c:v>
                </c:pt>
                <c:pt idx="5">
                  <c:v>#N/A</c:v>
                </c:pt>
                <c:pt idx="7" formatCode="General">
                  <c:v>68.082049999999995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2-4BD6-89BF-1F88E3E72AF5}"/>
            </c:ext>
          </c:extLst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2-4BD6-89BF-1F88E3E72AF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C8F2-4BD6-89BF-1F88E3E72AF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13'!$K$17:$K$25</c15:sqref>
                  </c15:fullRef>
                </c:ext>
              </c:extLst>
              <c:f>('Chart 13'!$K$17:$K$22,'Chart 13'!$K$24:$K$25)</c:f>
              <c:strCache>
                <c:ptCount val="8"/>
                <c:pt idx="0">
                  <c:v>Q1 2026</c:v>
                </c:pt>
                <c:pt idx="1">
                  <c:v>Q2 2026</c:v>
                </c:pt>
                <c:pt idx="2">
                  <c:v>Q3 2026</c:v>
                </c:pt>
                <c:pt idx="3">
                  <c:v>Q4 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13'!$M$17:$M$25</c15:sqref>
                  </c15:fullRef>
                </c:ext>
              </c:extLst>
              <c:f>('Chart 13'!$M$17:$M$22,'Chart 13'!$M$24:$M$25)</c:f>
              <c:numCache>
                <c:formatCode>0.00</c:formatCode>
                <c:ptCount val="8"/>
                <c:pt idx="0">
                  <c:v>61.9249696113977</c:v>
                </c:pt>
                <c:pt idx="1">
                  <c:v>61.109810817476699</c:v>
                </c:pt>
                <c:pt idx="2">
                  <c:v>60.703729175476703</c:v>
                </c:pt>
                <c:pt idx="3">
                  <c:v>60.764070824523301</c:v>
                </c:pt>
                <c:pt idx="4">
                  <c:v>62.041741130819503</c:v>
                </c:pt>
                <c:pt idx="5">
                  <c:v>63.923064516129003</c:v>
                </c:pt>
                <c:pt idx="7">
                  <c:v>65.873928571428607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F2-4BD6-89BF-1F88E3E7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70"/>
          <c:min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5"/>
          <c:w val="0.98578445199622089"/>
          <c:h val="0.87635108723359934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Q4 2025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x"/>
            <c:size val="5"/>
            <c:spPr>
              <a:noFill/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1.8</c:v>
                </c:pt>
                <c:pt idx="1">
                  <c:v>2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0"/>
          <c:order val="1"/>
          <c:tx>
            <c:strRef>
              <c:f>'Chart 1'!$S$4</c:f>
              <c:strCache>
                <c:ptCount val="1"/>
                <c:pt idx="0">
                  <c:v>HICPX Q4 2025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tar"/>
            <c:size val="5"/>
            <c:spPr>
              <a:noFill/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1"/>
          <c:order val="2"/>
          <c:tx>
            <c:strRef>
              <c:f>'Chart 1'!$R$5</c:f>
              <c:strCache>
                <c:ptCount val="1"/>
                <c:pt idx="0">
                  <c:v>HICP Q1 2026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1.8</c:v>
                </c:pt>
                <c:pt idx="1">
                  <c:v>2</c:v>
                </c:pt>
                <c:pt idx="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2.2000000000000002"/>
          <c:min val="1.7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78724389926485E-2"/>
          <c:y val="0.21840101903691675"/>
          <c:w val="0.93137808368004205"/>
          <c:h val="0.67723522879979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2'!$N$5:$N$17</c:f>
              <c:numCache>
                <c:formatCode>0.0</c:formatCode>
                <c:ptCount val="13"/>
                <c:pt idx="0">
                  <c:v>0.23428568045454501</c:v>
                </c:pt>
                <c:pt idx="1">
                  <c:v>0.48540124568181803</c:v>
                </c:pt>
                <c:pt idx="2">
                  <c:v>1.2974423961363599</c:v>
                </c:pt>
                <c:pt idx="3">
                  <c:v>3.5254073861363602</c:v>
                </c:pt>
                <c:pt idx="4">
                  <c:v>10.9153610222727</c:v>
                </c:pt>
                <c:pt idx="5">
                  <c:v>25.587490033181801</c:v>
                </c:pt>
                <c:pt idx="6">
                  <c:v>31.695462708636398</c:v>
                </c:pt>
                <c:pt idx="7">
                  <c:v>14.427716125</c:v>
                </c:pt>
                <c:pt idx="8">
                  <c:v>6.5035668972727203</c:v>
                </c:pt>
                <c:pt idx="9">
                  <c:v>3.0524019825000002</c:v>
                </c:pt>
                <c:pt idx="10">
                  <c:v>1.40517246704545</c:v>
                </c:pt>
                <c:pt idx="11">
                  <c:v>0.61580975250000003</c:v>
                </c:pt>
                <c:pt idx="12">
                  <c:v>0.25448230386363602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2-4366-84E3-58AB7CA1A9F6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2'!$M$5:$M$17</c:f>
              <c:numCache>
                <c:formatCode>0.0</c:formatCode>
                <c:ptCount val="13"/>
                <c:pt idx="0">
                  <c:v>0.205650130444444</c:v>
                </c:pt>
                <c:pt idx="1">
                  <c:v>0.40406485044444501</c:v>
                </c:pt>
                <c:pt idx="2">
                  <c:v>1.1520701933333299</c:v>
                </c:pt>
                <c:pt idx="3">
                  <c:v>2.9322716628888901</c:v>
                </c:pt>
                <c:pt idx="4">
                  <c:v>8.8769621133333292</c:v>
                </c:pt>
                <c:pt idx="5">
                  <c:v>25.417458757999999</c:v>
                </c:pt>
                <c:pt idx="6">
                  <c:v>36.3657763077778</c:v>
                </c:pt>
                <c:pt idx="7">
                  <c:v>14.8141667713333</c:v>
                </c:pt>
                <c:pt idx="8">
                  <c:v>5.8816361033333298</c:v>
                </c:pt>
                <c:pt idx="9">
                  <c:v>2.2794915915555598</c:v>
                </c:pt>
                <c:pt idx="10">
                  <c:v>1.01937929977778</c:v>
                </c:pt>
                <c:pt idx="11">
                  <c:v>0.41216344799999999</c:v>
                </c:pt>
                <c:pt idx="12">
                  <c:v>0.23890877066666699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2-4366-84E3-58AB7CA1A9F6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2'!$L$5:$L$17</c:f>
              <c:numCache>
                <c:formatCode>0.0</c:formatCode>
                <c:ptCount val="13"/>
                <c:pt idx="0">
                  <c:v>0.180390750576923</c:v>
                </c:pt>
                <c:pt idx="1">
                  <c:v>0.28152066365384598</c:v>
                </c:pt>
                <c:pt idx="2">
                  <c:v>0.80467424538461596</c:v>
                </c:pt>
                <c:pt idx="3">
                  <c:v>2.6206532617307698</c:v>
                </c:pt>
                <c:pt idx="4">
                  <c:v>8.2027141803846106</c:v>
                </c:pt>
                <c:pt idx="5">
                  <c:v>27.582043552692301</c:v>
                </c:pt>
                <c:pt idx="6">
                  <c:v>40.329798328846202</c:v>
                </c:pt>
                <c:pt idx="7">
                  <c:v>13.0576504098077</c:v>
                </c:pt>
                <c:pt idx="8">
                  <c:v>4.1479497136538503</c:v>
                </c:pt>
                <c:pt idx="9">
                  <c:v>1.6130880805769201</c:v>
                </c:pt>
                <c:pt idx="10">
                  <c:v>0.703142486153846</c:v>
                </c:pt>
                <c:pt idx="11">
                  <c:v>0.26102816942307699</c:v>
                </c:pt>
                <c:pt idx="12">
                  <c:v>0.215346157692308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2-4366-84E3-58AB7CA1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908712558746509"/>
          <c:h val="0.77540262117768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2'!$N$20:$N$32</c:f>
              <c:numCache>
                <c:formatCode>0.0</c:formatCode>
                <c:ptCount val="13"/>
                <c:pt idx="0">
                  <c:v>0.23877680194444401</c:v>
                </c:pt>
                <c:pt idx="1">
                  <c:v>0.67674577583333295</c:v>
                </c:pt>
                <c:pt idx="2">
                  <c:v>1.39043069722222</c:v>
                </c:pt>
                <c:pt idx="3">
                  <c:v>3.7429394630555599</c:v>
                </c:pt>
                <c:pt idx="4">
                  <c:v>7.9497312213888902</c:v>
                </c:pt>
                <c:pt idx="5">
                  <c:v>18.409279366666699</c:v>
                </c:pt>
                <c:pt idx="6">
                  <c:v>34.1608918522222</c:v>
                </c:pt>
                <c:pt idx="7">
                  <c:v>18.0435278097222</c:v>
                </c:pt>
                <c:pt idx="8">
                  <c:v>7.8977574172222198</c:v>
                </c:pt>
                <c:pt idx="9">
                  <c:v>3.9862941708333399</c:v>
                </c:pt>
                <c:pt idx="10">
                  <c:v>2.0536715091666702</c:v>
                </c:pt>
                <c:pt idx="11">
                  <c:v>0.97483429583333303</c:v>
                </c:pt>
                <c:pt idx="12">
                  <c:v>0.47511961916666701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6-49C0-83DF-F66E2FFD0E8C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2'!$M$20:$M$32</c:f>
              <c:numCache>
                <c:formatCode>0.0</c:formatCode>
                <c:ptCount val="13"/>
                <c:pt idx="0">
                  <c:v>0.43612403710526298</c:v>
                </c:pt>
                <c:pt idx="1">
                  <c:v>0.66064501026315803</c:v>
                </c:pt>
                <c:pt idx="2">
                  <c:v>1.1829675842105301</c:v>
                </c:pt>
                <c:pt idx="3">
                  <c:v>3.1184601294736898</c:v>
                </c:pt>
                <c:pt idx="4">
                  <c:v>7.24987670473684</c:v>
                </c:pt>
                <c:pt idx="5">
                  <c:v>18.158979958421099</c:v>
                </c:pt>
                <c:pt idx="6">
                  <c:v>35.968813325526298</c:v>
                </c:pt>
                <c:pt idx="7">
                  <c:v>18.5473633902632</c:v>
                </c:pt>
                <c:pt idx="8">
                  <c:v>7.7212671742105297</c:v>
                </c:pt>
                <c:pt idx="9">
                  <c:v>3.6629405023684201</c:v>
                </c:pt>
                <c:pt idx="10">
                  <c:v>1.79560592236842</c:v>
                </c:pt>
                <c:pt idx="11">
                  <c:v>0.89198532868421099</c:v>
                </c:pt>
                <c:pt idx="12">
                  <c:v>0.60497093315789496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6-49C0-83DF-F66E2FFD0E8C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2'!$L$20:$L$32</c:f>
              <c:numCache>
                <c:formatCode>0.0</c:formatCode>
                <c:ptCount val="13"/>
                <c:pt idx="0">
                  <c:v>0.28457705163265301</c:v>
                </c:pt>
                <c:pt idx="1">
                  <c:v>0.57433181408163303</c:v>
                </c:pt>
                <c:pt idx="2">
                  <c:v>1.20239616591837</c:v>
                </c:pt>
                <c:pt idx="3">
                  <c:v>3.30230574632653</c:v>
                </c:pt>
                <c:pt idx="4">
                  <c:v>8.1817012414285699</c:v>
                </c:pt>
                <c:pt idx="5">
                  <c:v>20.974926931224498</c:v>
                </c:pt>
                <c:pt idx="6">
                  <c:v>35.670120950408197</c:v>
                </c:pt>
                <c:pt idx="7">
                  <c:v>17.4349717857143</c:v>
                </c:pt>
                <c:pt idx="8">
                  <c:v>6.7996628953061196</c:v>
                </c:pt>
                <c:pt idx="9">
                  <c:v>3.0809839477551</c:v>
                </c:pt>
                <c:pt idx="10">
                  <c:v>1.3326566685714301</c:v>
                </c:pt>
                <c:pt idx="11">
                  <c:v>0.73411750612244897</c:v>
                </c:pt>
                <c:pt idx="12">
                  <c:v>0.42724729510204101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06-49C0-83DF-F66E2FFD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0510624732150613"/>
          <c:w val="0.92908712558746509"/>
          <c:h val="0.77540262117768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2'!$N$37:$N$49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A-4DDD-8636-DC0539E723EC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2'!$M$37:$M$49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A-4DDD-8636-DC0539E723EC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2'!$L$37:$L$49</c:f>
              <c:numCache>
                <c:formatCode>0.0</c:formatCode>
                <c:ptCount val="13"/>
                <c:pt idx="0">
                  <c:v>0.210926307297297</c:v>
                </c:pt>
                <c:pt idx="1">
                  <c:v>0.54774234702702695</c:v>
                </c:pt>
                <c:pt idx="2">
                  <c:v>1.1000694875675701</c:v>
                </c:pt>
                <c:pt idx="3">
                  <c:v>3.1104831140540501</c:v>
                </c:pt>
                <c:pt idx="4">
                  <c:v>6.9544912391891902</c:v>
                </c:pt>
                <c:pt idx="5">
                  <c:v>16.973047360540502</c:v>
                </c:pt>
                <c:pt idx="6">
                  <c:v>37.52436453</c:v>
                </c:pt>
                <c:pt idx="7">
                  <c:v>19.776620294864902</c:v>
                </c:pt>
                <c:pt idx="8">
                  <c:v>7.3850114094594597</c:v>
                </c:pt>
                <c:pt idx="9">
                  <c:v>3.73409253135135</c:v>
                </c:pt>
                <c:pt idx="10">
                  <c:v>1.4927463489189201</c:v>
                </c:pt>
                <c:pt idx="11">
                  <c:v>0.78066344459459402</c:v>
                </c:pt>
                <c:pt idx="12">
                  <c:v>0.409741584864865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A-4DDD-8636-DC0539E7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77822257100278E-2"/>
          <c:y val="0.17475414107148987"/>
          <c:w val="0.92162620909788295"/>
          <c:h val="0.75359227334460566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0-4835-AF46-61C47EF34182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  <c:pt idx="100">
                  <c:v>2.0166385877083299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0-4835-AF46-61C47EF34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1.89535332014103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1.9251346071444499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  <c:pt idx="98">
                  <c:v>2.0264828288755501</c:v>
                </c:pt>
                <c:pt idx="99">
                  <c:v>2.0493695271736998</c:v>
                </c:pt>
                <c:pt idx="100">
                  <c:v>2.0248555216217001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60-4835-AF46-61C47EF34182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  <c:pt idx="100">
                  <c:v>2.0166385877083299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60-4835-AF46-61C47EF34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38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15561982523742E-2"/>
          <c:y val="0.17475414107148987"/>
          <c:w val="0.92628757351579649"/>
          <c:h val="0.752502158664717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2.3809523809523809</c:v>
                </c:pt>
                <c:pt idx="1">
                  <c:v>0</c:v>
                </c:pt>
                <c:pt idx="2">
                  <c:v>2.3809523809523809</c:v>
                </c:pt>
                <c:pt idx="3">
                  <c:v>4.7619047619047619</c:v>
                </c:pt>
                <c:pt idx="4">
                  <c:v>11.904761904761903</c:v>
                </c:pt>
                <c:pt idx="5">
                  <c:v>59.523809523809526</c:v>
                </c:pt>
                <c:pt idx="6">
                  <c:v>7.1428571428571423</c:v>
                </c:pt>
                <c:pt idx="7">
                  <c:v>4.7619047619047619</c:v>
                </c:pt>
                <c:pt idx="8">
                  <c:v>4.7619047619047619</c:v>
                </c:pt>
                <c:pt idx="9">
                  <c:v>0</c:v>
                </c:pt>
                <c:pt idx="10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2-4975-B24D-DA9940919056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4.6511627906976747</c:v>
                </c:pt>
                <c:pt idx="3">
                  <c:v>6.9767441860465116</c:v>
                </c:pt>
                <c:pt idx="4">
                  <c:v>6.9767441860465116</c:v>
                </c:pt>
                <c:pt idx="5">
                  <c:v>62.790697674418603</c:v>
                </c:pt>
                <c:pt idx="6">
                  <c:v>4.6511627906976747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2.3255813953488373</c:v>
                </c:pt>
                <c:pt idx="10">
                  <c:v>2.3255813953488373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2-4975-B24D-DA9940919056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2.083333333333333</c:v>
                </c:pt>
                <c:pt idx="1">
                  <c:v>0</c:v>
                </c:pt>
                <c:pt idx="2">
                  <c:v>2.083333333333333</c:v>
                </c:pt>
                <c:pt idx="3">
                  <c:v>8.3333333333333321</c:v>
                </c:pt>
                <c:pt idx="4">
                  <c:v>6.25</c:v>
                </c:pt>
                <c:pt idx="5">
                  <c:v>58.333333333333336</c:v>
                </c:pt>
                <c:pt idx="6">
                  <c:v>10.416666666666668</c:v>
                </c:pt>
                <c:pt idx="7">
                  <c:v>4.1666666666666661</c:v>
                </c:pt>
                <c:pt idx="8">
                  <c:v>4.1666666666666661</c:v>
                </c:pt>
                <c:pt idx="9">
                  <c:v>2.083333333333333</c:v>
                </c:pt>
                <c:pt idx="10">
                  <c:v>2.083333333333333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2-4975-B24D-DA994091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70"/>
          <c:min val="-1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628757351579649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5'!$N$4:$N$16</c:f>
              <c:numCache>
                <c:formatCode>0.0</c:formatCode>
                <c:ptCount val="13"/>
                <c:pt idx="0">
                  <c:v>0.52344228500000001</c:v>
                </c:pt>
                <c:pt idx="1">
                  <c:v>0.71830106411764705</c:v>
                </c:pt>
                <c:pt idx="2">
                  <c:v>1.55138764647059</c:v>
                </c:pt>
                <c:pt idx="3">
                  <c:v>3.5559816908823501</c:v>
                </c:pt>
                <c:pt idx="4">
                  <c:v>8.3841499600000002</c:v>
                </c:pt>
                <c:pt idx="5">
                  <c:v>16.896247447058801</c:v>
                </c:pt>
                <c:pt idx="6">
                  <c:v>34.120463658823503</c:v>
                </c:pt>
                <c:pt idx="7">
                  <c:v>19.213905207058801</c:v>
                </c:pt>
                <c:pt idx="8">
                  <c:v>7.8033501197058799</c:v>
                </c:pt>
                <c:pt idx="9">
                  <c:v>3.6875938229411802</c:v>
                </c:pt>
                <c:pt idx="10">
                  <c:v>1.7695828485294101</c:v>
                </c:pt>
                <c:pt idx="11">
                  <c:v>1.0387177967647101</c:v>
                </c:pt>
                <c:pt idx="12">
                  <c:v>0.73687645176470595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3-420E-971D-D46E5B6F477D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5'!$M$4:$M$16</c:f>
              <c:numCache>
                <c:formatCode>0.0</c:formatCode>
                <c:ptCount val="13"/>
                <c:pt idx="0">
                  <c:v>0.51380106199999998</c:v>
                </c:pt>
                <c:pt idx="1">
                  <c:v>0.72911678857142903</c:v>
                </c:pt>
                <c:pt idx="2">
                  <c:v>1.425903176</c:v>
                </c:pt>
                <c:pt idx="3">
                  <c:v>3.4019519431428602</c:v>
                </c:pt>
                <c:pt idx="4">
                  <c:v>8.1096543002857207</c:v>
                </c:pt>
                <c:pt idx="5">
                  <c:v>15.791662334</c:v>
                </c:pt>
                <c:pt idx="6">
                  <c:v>35.185234073428603</c:v>
                </c:pt>
                <c:pt idx="7">
                  <c:v>19.180534492857099</c:v>
                </c:pt>
                <c:pt idx="8">
                  <c:v>8.2239677862857192</c:v>
                </c:pt>
                <c:pt idx="9">
                  <c:v>3.6178299557142899</c:v>
                </c:pt>
                <c:pt idx="10">
                  <c:v>1.9203004848571401</c:v>
                </c:pt>
                <c:pt idx="11">
                  <c:v>1.03088087457143</c:v>
                </c:pt>
                <c:pt idx="12">
                  <c:v>0.86916272771428604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93-420E-971D-D46E5B6F477D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5'!$L$4:$L$16</c:f>
              <c:numCache>
                <c:formatCode>0.0</c:formatCode>
                <c:ptCount val="13"/>
                <c:pt idx="0">
                  <c:v>0.52229106710526296</c:v>
                </c:pt>
                <c:pt idx="1">
                  <c:v>0.72980034236842095</c:v>
                </c:pt>
                <c:pt idx="2">
                  <c:v>1.44181153210526</c:v>
                </c:pt>
                <c:pt idx="3">
                  <c:v>3.1984370586842101</c:v>
                </c:pt>
                <c:pt idx="4">
                  <c:v>8.3591314310526297</c:v>
                </c:pt>
                <c:pt idx="5">
                  <c:v>16.795899762631599</c:v>
                </c:pt>
                <c:pt idx="6">
                  <c:v>35.994939167894699</c:v>
                </c:pt>
                <c:pt idx="7">
                  <c:v>18.5777002292105</c:v>
                </c:pt>
                <c:pt idx="8">
                  <c:v>7.367335035</c:v>
                </c:pt>
                <c:pt idx="9">
                  <c:v>3.3126920557894701</c:v>
                </c:pt>
                <c:pt idx="10">
                  <c:v>1.8864089052631601</c:v>
                </c:pt>
                <c:pt idx="11">
                  <c:v>1.0468260852631599</c:v>
                </c:pt>
                <c:pt idx="12">
                  <c:v>0.76672732684210498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93-420E-971D-D46E5B6F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8</xdr:row>
      <xdr:rowOff>114300</xdr:rowOff>
    </xdr:from>
    <xdr:to>
      <xdr:col>13</xdr:col>
      <xdr:colOff>118745</xdr:colOff>
      <xdr:row>19</xdr:row>
      <xdr:rowOff>189792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7A7701-78E1-4303-A61D-0725FF3D1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21</xdr:row>
      <xdr:rowOff>9525</xdr:rowOff>
    </xdr:from>
    <xdr:to>
      <xdr:col>13</xdr:col>
      <xdr:colOff>109220</xdr:colOff>
      <xdr:row>32</xdr:row>
      <xdr:rowOff>85017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D72F35-B280-4351-8703-A1499758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269240</xdr:colOff>
      <xdr:row>17</xdr:row>
      <xdr:rowOff>5288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90AFC657-7211-4FB8-B5DB-DFBE86C53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142801" cy="303738"/>
    <cdr:grpSp>
      <cdr:nvGrpSpPr>
        <cdr:cNvPr id="24" name="Legend">
          <a:extLst xmlns:a="http://schemas.openxmlformats.org/drawingml/2006/main">
            <a:ext uri="{FF2B5EF4-FFF2-40B4-BE49-F238E27FC236}">
              <a16:creationId xmlns:a16="http://schemas.microsoft.com/office/drawing/2014/main" id="{DEFDA3B1-BA81-8BC2-8AF3-FCA06D466083}"/>
            </a:ext>
          </a:extLst>
        </cdr:cNvPr>
        <cdr:cNvGrpSpPr/>
      </cdr:nvGrpSpPr>
      <cdr:grpSpPr>
        <a:xfrm xmlns:a="http://schemas.openxmlformats.org/drawingml/2006/main">
          <a:off x="241248" y="0"/>
          <a:ext cx="4142801" cy="303738"/>
          <a:chOff x="50800" y="50800"/>
          <a:chExt cx="4142802" cy="303738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8B24C817-5206-1CE1-82D1-CB078354C34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2" cy="101246"/>
            <a:chOff x="50800" y="50800"/>
            <a:chExt cx="4142802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DE7865A-4B63-283B-CA06-D1938080EB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F04AD9A-0C5E-A0E6-E394-BEDAF13998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B189C4AA-4E75-303D-E2CE-81E26AD2190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2" cy="101246"/>
            <a:chOff x="50800" y="50800"/>
            <a:chExt cx="4142802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690467C-D778-1611-E6A8-979CE0501F3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491D3A8-C478-183C-F7A4-05A6E1A115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54A9AF3C-4C31-222E-D26C-509D14684A6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5A28EB5-7EA5-6450-B2BA-5E67120EA21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AA7078C-F667-1862-6B1D-517ECB9F4EB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123825</xdr:rowOff>
    </xdr:from>
    <xdr:to>
      <xdr:col>8</xdr:col>
      <xdr:colOff>497840</xdr:colOff>
      <xdr:row>17</xdr:row>
      <xdr:rowOff>119588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D6D6FB-1A54-402A-B5CA-A9510A78E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0.05412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465EEA86-A4E9-B4BA-BB3E-0309CDF3DE1E}"/>
            </a:ext>
          </a:extLst>
        </cdr:cNvPr>
        <cdr:cNvGrpSpPr/>
      </cdr:nvGrpSpPr>
      <cdr:grpSpPr>
        <a:xfrm xmlns:a="http://schemas.openxmlformats.org/drawingml/2006/main">
          <a:off x="245512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21D26C3-192F-E4BF-9760-2D4AA87DFCA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92B6895-A9C5-F4D3-BE5A-E9791F6A17E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E91E8CF-DB9F-7032-1E97-EE2AA03F4B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7CECB80-10A7-7E40-97D4-CFDFBF45105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85D56FA-078B-5425-9263-F8EA4020EE2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0992D71-A480-600A-FE1A-B5BB7C8FFB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7D600A13-22E7-F848-B6F8-3739023FA1D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9E5F5C9-4A6C-A390-E377-AEB38F8ECC4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D5AFB3C-3020-D17E-A237-0A1E06E2A04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85725</xdr:rowOff>
    </xdr:from>
    <xdr:ext cx="4536440" cy="227223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8B2FF501-17F0-468E-A03E-4112FF7EF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531388E3-E775-4C28-0663-3CC3FB818EE1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8D2051D-9807-44E9-B282-CA81F04BA57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274E46-E65F-CA65-AC83-3B5D118F859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CBFE90F-4340-1620-EADE-BCCDB8FFA8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F964299-72DA-F875-1317-B72ADA1AB6C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FE847CA-6A98-4A48-E299-641EADFD64E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BCF9B9F-80ED-26A0-D4DE-A031FB99D8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267010A-B776-A6FD-38ED-8515FFFFC81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255F98F-FC2B-A587-F24B-50A2786E4B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6A43F99-BFA7-70E0-3B43-8486662C49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44303</xdr:colOff>
      <xdr:row>2</xdr:row>
      <xdr:rowOff>33892</xdr:rowOff>
    </xdr:from>
    <xdr:to>
      <xdr:col>9</xdr:col>
      <xdr:colOff>34659</xdr:colOff>
      <xdr:row>15</xdr:row>
      <xdr:rowOff>179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BC96AC74-6E60-4048-94DC-37833443C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34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8568790-2E05-7E92-D2FA-18D3D654B663}"/>
            </a:ext>
          </a:extLst>
        </cdr:cNvPr>
        <cdr:cNvGrpSpPr/>
      </cdr:nvGrpSpPr>
      <cdr:grpSpPr>
        <a:xfrm xmlns:a="http://schemas.openxmlformats.org/drawingml/2006/main">
          <a:off x="241106" y="0"/>
          <a:ext cx="434841" cy="202492"/>
          <a:chOff x="50800" y="50800"/>
          <a:chExt cx="434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8BEB663-3EB8-9CBC-094A-29CD408FD96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587" cy="101040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8A5C72-A8D2-E725-0C14-C7C6B45246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A351E68-D2F4-7C07-B294-451EBE2A6B2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7B3DD17-C053-BF19-03C8-A9F0610AC3B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8ED82B1-A6A1-7661-1B4E-33568EDABA1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21EA06E-930C-8887-CB12-B3CBC2B5239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3</xdr:row>
      <xdr:rowOff>144779</xdr:rowOff>
    </xdr:from>
    <xdr:to>
      <xdr:col>16</xdr:col>
      <xdr:colOff>231140</xdr:colOff>
      <xdr:row>16</xdr:row>
      <xdr:rowOff>143009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4B953C-0CE8-4C7F-8494-DB77CC2EC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0.05318</cdr:x>
      <cdr:y>0</cdr:y>
    </cdr:from>
    <cdr:to>
      <cdr:x>0.96567</cdr:x>
      <cdr:y>0.20456</cdr:y>
    </cdr:to>
    <cdr:grpSp>
      <cdr:nvGrpSpPr>
        <cdr:cNvPr id="99" name="Group 98">
          <a:extLst xmlns:a="http://schemas.openxmlformats.org/drawingml/2006/main">
            <a:ext uri="{FF2B5EF4-FFF2-40B4-BE49-F238E27FC236}">
              <a16:creationId xmlns:a16="http://schemas.microsoft.com/office/drawing/2014/main" id="{C24A1BF2-1B6D-E4A3-D9E0-7E1E454E9A6F}"/>
            </a:ext>
          </a:extLst>
        </cdr:cNvPr>
        <cdr:cNvGrpSpPr/>
      </cdr:nvGrpSpPr>
      <cdr:grpSpPr>
        <a:xfrm xmlns:a="http://schemas.openxmlformats.org/drawingml/2006/main">
          <a:off x="241248" y="0"/>
          <a:ext cx="4139456" cy="506231"/>
          <a:chOff x="241468" y="0"/>
          <a:chExt cx="4143427" cy="503542"/>
        </a:xfrm>
      </cdr:grpSpPr>
      <cdr:grpSp>
        <cdr:nvGrpSpPr>
          <cdr:cNvPr id="79" name="Legend">
            <a:extLst xmlns:a="http://schemas.openxmlformats.org/drawingml/2006/main">
              <a:ext uri="{FF2B5EF4-FFF2-40B4-BE49-F238E27FC236}">
                <a16:creationId xmlns:a16="http://schemas.microsoft.com/office/drawing/2014/main" id="{2584D673-9C44-0ABD-2D61-6AFF1E1DACED}"/>
              </a:ext>
            </a:extLst>
          </cdr:cNvPr>
          <cdr:cNvGrpSpPr/>
        </cdr:nvGrpSpPr>
        <cdr:grpSpPr>
          <a:xfrm xmlns:a="http://schemas.openxmlformats.org/drawingml/2006/main">
            <a:off x="241468" y="0"/>
            <a:ext cx="4143427" cy="503542"/>
            <a:chOff x="50800" y="50800"/>
            <a:chExt cx="4146748" cy="506230"/>
          </a:xfrm>
        </cdr:grpSpPr>
        <cdr:grpSp>
          <cdr:nvGrpSpPr>
            <cdr:cNvPr id="66" name="Ltxb1">
              <a:extLst xmlns:a="http://schemas.openxmlformats.org/drawingml/2006/main">
                <a:ext uri="{FF2B5EF4-FFF2-40B4-BE49-F238E27FC236}">
                  <a16:creationId xmlns:a16="http://schemas.microsoft.com/office/drawing/2014/main" id="{B5EDB5F1-B17E-7719-802D-A3F7491F63C5}"/>
                </a:ext>
              </a:extLst>
            </cdr:cNvPr>
            <cdr:cNvGrpSpPr/>
          </cdr:nvGrpSpPr>
          <cdr:grpSpPr>
            <a:xfrm xmlns:a="http://schemas.openxmlformats.org/drawingml/2006/main">
              <a:off x="50800" y="50800"/>
              <a:ext cx="4146748" cy="100709"/>
              <a:chOff x="50800" y="50800"/>
              <a:chExt cx="4142801" cy="101246"/>
            </a:xfrm>
          </cdr:grpSpPr>
          <cdr:sp macro="" textlink="">
            <cdr:nvSpPr>
              <cdr:cNvPr id="64" name="Ltxb1a">
                <a:extLst xmlns:a="http://schemas.openxmlformats.org/drawingml/2006/main">
                  <a:ext uri="{FF2B5EF4-FFF2-40B4-BE49-F238E27FC236}">
                    <a16:creationId xmlns:a16="http://schemas.microsoft.com/office/drawing/2014/main" id="{7CD25056-EE43-22A0-A0E1-B22B71BFD8A5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77799" y="50800"/>
                <a:ext cx="4015802" cy="10124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vertOverflow="clip" vert="horz" wrap="square" lIns="6350" tIns="6350" rIns="6350" bIns="6350" rtlCol="0">
                <a:spAutoFit/>
              </a:bodyPr>
              <a:lstStyle xmlns:a="http://schemas.openxmlformats.org/drawingml/2006/main"/>
              <a:p xmlns:a="http://schemas.openxmlformats.org/drawingml/2006/main"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2025 SPF</a:t>
                </a:r>
              </a:p>
            </cdr:txBody>
          </cdr:sp>
          <cdr:sp macro="" textlink="">
            <cdr:nvSpPr>
              <cdr:cNvPr id="65" name="Ltxb1b">
                <a:extLst xmlns:a="http://schemas.openxmlformats.org/drawingml/2006/main">
                  <a:ext uri="{FF2B5EF4-FFF2-40B4-BE49-F238E27FC236}">
                    <a16:creationId xmlns:a16="http://schemas.microsoft.com/office/drawing/2014/main" id="{99104DC6-9E59-9ACA-4E05-2C2E5933FB7B}"/>
                  </a:ext>
                </a:extLst>
              </cdr:cNvPr>
              <cdr:cNvSpPr/>
            </cdr:nvSpPr>
            <cdr:spPr>
              <a:xfrm xmlns:a="http://schemas.openxmlformats.org/drawingml/2006/main">
                <a:off x="50800" y="72390"/>
                <a:ext cx="76200" cy="25400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B400"/>
              </a:solidFill>
              <a:ln xmlns:a="http://schemas.openxmlformats.org/drawingml/2006/main" w="25400" cap="flat" cmpd="sng" algn="ctr">
                <a:noFill/>
                <a:prstDash val="solid"/>
              </a:ln>
              <a:effectLst xmlns:a="http://schemas.openxmlformats.org/drawingml/2006/main"/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vertOverflow="clip"/>
              <a:lstStyle xmlns:a="http://schemas.openxmlformats.org/drawingml/2006/main"/>
              <a:p xmlns:a="http://schemas.openxmlformats.org/drawingml/2006/main">
                <a:endParaRPr lang="en-US"/>
              </a:p>
            </cdr:txBody>
          </cdr:sp>
        </cdr:grpSp>
        <cdr:grpSp>
          <cdr:nvGrpSpPr>
            <cdr:cNvPr id="69" name="Ltxb2">
              <a:extLst xmlns:a="http://schemas.openxmlformats.org/drawingml/2006/main">
                <a:ext uri="{FF2B5EF4-FFF2-40B4-BE49-F238E27FC236}">
                  <a16:creationId xmlns:a16="http://schemas.microsoft.com/office/drawing/2014/main" id="{29B42DC3-030E-3D0E-7B05-2D909003574C}"/>
                </a:ext>
              </a:extLst>
            </cdr:cNvPr>
            <cdr:cNvGrpSpPr/>
          </cdr:nvGrpSpPr>
          <cdr:grpSpPr>
            <a:xfrm xmlns:a="http://schemas.openxmlformats.org/drawingml/2006/main">
              <a:off x="50800" y="152046"/>
              <a:ext cx="4142801" cy="101246"/>
              <a:chOff x="50800" y="50800"/>
              <a:chExt cx="4142801" cy="101246"/>
            </a:xfrm>
          </cdr:grpSpPr>
          <cdr:sp macro="" textlink="">
            <cdr:nvSpPr>
              <cdr:cNvPr id="67" name="Ltxb2a">
                <a:extLst xmlns:a="http://schemas.openxmlformats.org/drawingml/2006/main">
                  <a:ext uri="{FF2B5EF4-FFF2-40B4-BE49-F238E27FC236}">
                    <a16:creationId xmlns:a16="http://schemas.microsoft.com/office/drawing/2014/main" id="{756B629B-23A4-ABF2-F989-25F2F89D2A41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77799" y="50800"/>
                <a:ext cx="4015802" cy="10124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vertOverflow="clip" vert="horz" wrap="square" lIns="6350" tIns="6350" rIns="6350" bIns="6350" rtlCol="0">
                <a:spAutoFit/>
              </a:bodyPr>
              <a:lstStyle xmlns:a="http://schemas.openxmlformats.org/drawingml/2006/main"/>
              <a:p xmlns:a="http://schemas.openxmlformats.org/drawingml/2006/main"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December 2025 Eurosystem staff macroeconomic projections</a:t>
                </a:r>
              </a:p>
            </cdr:txBody>
          </cdr:sp>
          <cdr:sp macro="" textlink="">
            <cdr:nvSpPr>
              <cdr:cNvPr id="68" name="Ltxb2b">
                <a:extLst xmlns:a="http://schemas.openxmlformats.org/drawingml/2006/main">
                  <a:ext uri="{FF2B5EF4-FFF2-40B4-BE49-F238E27FC236}">
                    <a16:creationId xmlns:a16="http://schemas.microsoft.com/office/drawing/2014/main" id="{C1FDB852-494A-F97A-9FA0-C1BF6AABB031}"/>
                  </a:ext>
                </a:extLst>
              </cdr:cNvPr>
              <cdr:cNvSpPr/>
            </cdr:nvSpPr>
            <cdr:spPr>
              <a:xfrm xmlns:a="http://schemas.openxmlformats.org/drawingml/2006/main">
                <a:off x="50800" y="72390"/>
                <a:ext cx="76200" cy="25400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4B00"/>
              </a:solidFill>
              <a:ln xmlns:a="http://schemas.openxmlformats.org/drawingml/2006/main" w="25400" cap="flat" cmpd="sng" algn="ctr">
                <a:noFill/>
                <a:prstDash val="solid"/>
              </a:ln>
              <a:effectLst xmlns:a="http://schemas.openxmlformats.org/drawingml/2006/main"/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vertOverflow="clip"/>
              <a:lstStyle xmlns:a="http://schemas.openxmlformats.org/drawingml/2006/main"/>
              <a:p xmlns:a="http://schemas.openxmlformats.org/drawingml/2006/main">
                <a:endParaRPr lang="en-US"/>
              </a:p>
            </cdr:txBody>
          </cdr:sp>
        </cdr:grpSp>
        <cdr:grpSp>
          <cdr:nvGrpSpPr>
            <cdr:cNvPr id="72" name="Ltxb3">
              <a:extLst xmlns:a="http://schemas.openxmlformats.org/drawingml/2006/main">
                <a:ext uri="{FF2B5EF4-FFF2-40B4-BE49-F238E27FC236}">
                  <a16:creationId xmlns:a16="http://schemas.microsoft.com/office/drawing/2014/main" id="{5BABC264-F03E-1349-B960-9B264583E2D8}"/>
                </a:ext>
              </a:extLst>
            </cdr:cNvPr>
            <cdr:cNvGrpSpPr/>
          </cdr:nvGrpSpPr>
          <cdr:grpSpPr>
            <a:xfrm xmlns:a="http://schemas.openxmlformats.org/drawingml/2006/main">
              <a:off x="177800" y="253292"/>
              <a:ext cx="4015802" cy="101246"/>
              <a:chOff x="177800" y="50800"/>
              <a:chExt cx="4015802" cy="101246"/>
            </a:xfrm>
          </cdr:grpSpPr>
          <cdr:sp macro="" textlink="">
            <cdr:nvSpPr>
              <cdr:cNvPr id="70" name="Ltxb3a">
                <a:extLst xmlns:a="http://schemas.openxmlformats.org/drawingml/2006/main">
                  <a:ext uri="{FF2B5EF4-FFF2-40B4-BE49-F238E27FC236}">
                    <a16:creationId xmlns:a16="http://schemas.microsoft.com/office/drawing/2014/main" id="{A5AA076D-7A39-6BEA-CA29-9684CA851633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77800" y="50800"/>
                <a:ext cx="4015802" cy="10124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vertOverflow="clip" vert="horz" wrap="square" lIns="6350" tIns="6350" rIns="6350" bIns="6350" rtlCol="0">
                <a:spAutoFit/>
              </a:bodyPr>
              <a:lstStyle xmlns:a="http://schemas.openxmlformats.org/drawingml/2006/main"/>
              <a:p xmlns:a="http://schemas.openxmlformats.org/drawingml/2006/main"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 GDP outcome</a:t>
                </a:r>
              </a:p>
            </cdr:txBody>
          </cdr:sp>
        </cdr:grpSp>
        <cdr:grpSp>
          <cdr:nvGrpSpPr>
            <cdr:cNvPr id="75" name="Ltxb4">
              <a:extLst xmlns:a="http://schemas.openxmlformats.org/drawingml/2006/main">
                <a:ext uri="{FF2B5EF4-FFF2-40B4-BE49-F238E27FC236}">
                  <a16:creationId xmlns:a16="http://schemas.microsoft.com/office/drawing/2014/main" id="{55A4D7FE-0B1B-D7BB-9F18-1F04619E0C66}"/>
                </a:ext>
              </a:extLst>
            </cdr:cNvPr>
            <cdr:cNvGrpSpPr/>
          </cdr:nvGrpSpPr>
          <cdr:grpSpPr>
            <a:xfrm xmlns:a="http://schemas.openxmlformats.org/drawingml/2006/main">
              <a:off x="50800" y="354538"/>
              <a:ext cx="4142801" cy="101246"/>
              <a:chOff x="50800" y="50800"/>
              <a:chExt cx="4142801" cy="101246"/>
            </a:xfrm>
          </cdr:grpSpPr>
          <cdr:sp macro="" textlink="">
            <cdr:nvSpPr>
              <cdr:cNvPr id="73" name="Ltxb4a">
                <a:extLst xmlns:a="http://schemas.openxmlformats.org/drawingml/2006/main">
                  <a:ext uri="{FF2B5EF4-FFF2-40B4-BE49-F238E27FC236}">
                    <a16:creationId xmlns:a16="http://schemas.microsoft.com/office/drawing/2014/main" id="{7432F57E-DEDF-C760-34C3-695FFC6BCF42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77799" y="50800"/>
                <a:ext cx="4015802" cy="10124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vertOverflow="clip" vert="horz" wrap="square" lIns="6350" tIns="6350" rIns="6350" bIns="6350" rtlCol="0">
                <a:spAutoFit/>
              </a:bodyPr>
              <a:lstStyle xmlns:a="http://schemas.openxmlformats.org/drawingml/2006/main"/>
              <a:p xmlns:a="http://schemas.openxmlformats.org/drawingml/2006/main"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2026 SPF</a:t>
                </a:r>
              </a:p>
            </cdr:txBody>
          </cdr:sp>
          <cdr:sp macro="" textlink="">
            <cdr:nvSpPr>
              <cdr:cNvPr id="74" name="Ltxb4b">
                <a:extLst xmlns:a="http://schemas.openxmlformats.org/drawingml/2006/main">
                  <a:ext uri="{FF2B5EF4-FFF2-40B4-BE49-F238E27FC236}">
                    <a16:creationId xmlns:a16="http://schemas.microsoft.com/office/drawing/2014/main" id="{679B405C-E58F-672B-81E1-376F5BD60568}"/>
                  </a:ext>
                </a:extLst>
              </cdr:cNvPr>
              <cdr:cNvSpPr/>
            </cdr:nvSpPr>
            <cdr:spPr>
              <a:xfrm xmlns:a="http://schemas.openxmlformats.org/drawingml/2006/main">
                <a:off x="50800" y="72390"/>
                <a:ext cx="76200" cy="25400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003299"/>
              </a:solidFill>
              <a:ln xmlns:a="http://schemas.openxmlformats.org/drawingml/2006/main" w="25400" cap="flat" cmpd="sng" algn="ctr">
                <a:noFill/>
                <a:prstDash val="solid"/>
              </a:ln>
              <a:effectLst xmlns:a="http://schemas.openxmlformats.org/drawingml/2006/main"/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vertOverflow="clip"/>
              <a:lstStyle xmlns:a="http://schemas.openxmlformats.org/drawingml/2006/main"/>
              <a:p xmlns:a="http://schemas.openxmlformats.org/drawingml/2006/main">
                <a:endParaRPr lang="en-US"/>
              </a:p>
            </cdr:txBody>
          </cdr:sp>
        </cdr:grpSp>
        <cdr:grpSp>
          <cdr:nvGrpSpPr>
            <cdr:cNvPr id="78" name="Ltxb5">
              <a:extLst xmlns:a="http://schemas.openxmlformats.org/drawingml/2006/main">
                <a:ext uri="{FF2B5EF4-FFF2-40B4-BE49-F238E27FC236}">
                  <a16:creationId xmlns:a16="http://schemas.microsoft.com/office/drawing/2014/main" id="{61D7D084-6AA8-F449-8526-B48D30FF8BAF}"/>
                </a:ext>
              </a:extLst>
            </cdr:cNvPr>
            <cdr:cNvGrpSpPr/>
          </cdr:nvGrpSpPr>
          <cdr:grpSpPr>
            <a:xfrm xmlns:a="http://schemas.openxmlformats.org/drawingml/2006/main">
              <a:off x="50800" y="455784"/>
              <a:ext cx="4142802" cy="101246"/>
              <a:chOff x="50800" y="50800"/>
              <a:chExt cx="4142802" cy="101246"/>
            </a:xfrm>
          </cdr:grpSpPr>
          <cdr:sp macro="" textlink="">
            <cdr:nvSpPr>
              <cdr:cNvPr id="76" name="Ltxb5a">
                <a:extLst xmlns:a="http://schemas.openxmlformats.org/drawingml/2006/main">
                  <a:ext uri="{FF2B5EF4-FFF2-40B4-BE49-F238E27FC236}">
                    <a16:creationId xmlns:a16="http://schemas.microsoft.com/office/drawing/2014/main" id="{DB1F0E31-C984-D24E-0FB8-8968BB181608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77800" y="50800"/>
                <a:ext cx="4015802" cy="10124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vertOverflow="clip" vert="horz" wrap="square" lIns="6350" tIns="6350" rIns="6350" bIns="6350" rtlCol="0">
                <a:spAutoFit/>
              </a:bodyPr>
              <a:lstStyle xmlns:a="http://schemas.openxmlformats.org/drawingml/2006/main"/>
              <a:p xmlns:a="http://schemas.openxmlformats.org/drawingml/2006/main"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SPF standard deviation range</a:t>
                </a:r>
              </a:p>
            </cdr:txBody>
          </cdr:sp>
          <cdr:sp macro="" textlink="">
            <cdr:nvSpPr>
              <cdr:cNvPr id="77" name="Ltxb5b">
                <a:extLst xmlns:a="http://schemas.openxmlformats.org/drawingml/2006/main">
                  <a:ext uri="{FF2B5EF4-FFF2-40B4-BE49-F238E27FC236}">
                    <a16:creationId xmlns:a16="http://schemas.microsoft.com/office/drawing/2014/main" id="{688A517E-4BA8-3C8A-4BEA-33D434FB9B2F}"/>
                  </a:ext>
                </a:extLst>
              </cdr:cNvPr>
              <cdr:cNvSpPr/>
            </cdr:nvSpPr>
            <cdr:spPr>
              <a:xfrm xmlns:a="http://schemas.openxmlformats.org/drawingml/2006/main">
                <a:off x="50800" y="72390"/>
                <a:ext cx="63500" cy="63500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D4D4D4"/>
              </a:solidFill>
              <a:ln xmlns:a="http://schemas.openxmlformats.org/drawingml/2006/main" w="25400" cap="flat" cmpd="sng" algn="ctr">
                <a:noFill/>
                <a:prstDash val="solid"/>
              </a:ln>
              <a:effectLst xmlns:a="http://schemas.openxmlformats.org/drawingml/2006/main"/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vertOverflow="clip"/>
              <a:lstStyle xmlns:a="http://schemas.openxmlformats.org/drawingml/2006/main"/>
              <a:p xmlns:a="http://schemas.openxmlformats.org/drawingml/2006/main">
                <a:endParaRPr lang="en-US"/>
              </a:p>
            </cdr:txBody>
          </cdr:sp>
        </cdr:grpSp>
      </cdr:grpSp>
      <cdr:sp macro="" textlink="">
        <cdr:nvSpPr>
          <cdr:cNvPr id="98" name="Ltxb3b">
            <a:extLst xmlns:a="http://schemas.openxmlformats.org/drawingml/2006/main">
              <a:ext uri="{FF2B5EF4-FFF2-40B4-BE49-F238E27FC236}">
                <a16:creationId xmlns:a16="http://schemas.microsoft.com/office/drawing/2014/main" id="{2C88AFCA-0A88-1C2F-AE85-90AE9664FACD}"/>
              </a:ext>
            </a:extLst>
          </cdr:cNvPr>
          <cdr:cNvSpPr/>
        </cdr:nvSpPr>
        <cdr:spPr>
          <a:xfrm xmlns:a="http://schemas.openxmlformats.org/drawingml/2006/main">
            <a:off x="242921" y="199970"/>
            <a:ext cx="76249" cy="75787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65B800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0.04527</cdr:x>
      <cdr:y>0</cdr:y>
    </cdr:from>
    <cdr:ext cx="1260002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AC76AD48-EEE7-F121-6423-9832706F9ED2}"/>
            </a:ext>
          </a:extLst>
        </cdr:cNvPr>
        <cdr:cNvGrpSpPr/>
      </cdr:nvGrpSpPr>
      <cdr:grpSpPr>
        <a:xfrm xmlns:a="http://schemas.openxmlformats.org/drawingml/2006/main">
          <a:off x="241240" y="0"/>
          <a:ext cx="1260002" cy="202492"/>
          <a:chOff x="50800" y="50800"/>
          <a:chExt cx="1260002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0BC4CA30-99AE-E0D9-63F6-FC8B2B68682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260002" cy="101246"/>
            <a:chOff x="50800" y="50800"/>
            <a:chExt cx="1260002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99B4527-D5D6-0F31-08D7-02DC22BDFE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330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Baseline Impact (left-hand scale)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BF52534-7344-4D50-D156-A2DD1042E3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05B6D6B5-6853-43EA-B5EF-31CAA889761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08771" cy="101246"/>
            <a:chOff x="50800" y="50800"/>
            <a:chExt cx="1208771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D37A99F-8E5C-E9A2-6A0B-70C2F28C165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8177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Risk Balance (right-hand scale)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B58D403-8CB6-9B8E-122D-9663640799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3</xdr:row>
      <xdr:rowOff>76200</xdr:rowOff>
    </xdr:from>
    <xdr:to>
      <xdr:col>8</xdr:col>
      <xdr:colOff>554989</xdr:colOff>
      <xdr:row>43</xdr:row>
      <xdr:rowOff>76093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4D96840-0D15-F276-4426-17CD9BE8861F}"/>
            </a:ext>
          </a:extLst>
        </xdr:cNvPr>
        <xdr:cNvGrpSpPr/>
      </xdr:nvGrpSpPr>
      <xdr:grpSpPr>
        <a:xfrm>
          <a:off x="457199" y="561975"/>
          <a:ext cx="4536440" cy="6476893"/>
          <a:chOff x="9296399" y="971550"/>
          <a:chExt cx="4536440" cy="6476893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7BB0AEA7-E615-4319-87DC-222B52637842}"/>
              </a:ext>
            </a:extLst>
          </xdr:cNvPr>
          <xdr:cNvGraphicFramePr>
            <a:graphicFrameLocks/>
          </xdr:cNvGraphicFramePr>
        </xdr:nvGraphicFramePr>
        <xdr:xfrm>
          <a:off x="9296399" y="971550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C60A99CF-6E58-42C4-8BA9-14310F8E4A95}"/>
              </a:ext>
            </a:extLst>
          </xdr:cNvPr>
          <xdr:cNvGraphicFramePr>
            <a:graphicFrameLocks/>
          </xdr:cNvGraphicFramePr>
        </xdr:nvGraphicFramePr>
        <xdr:xfrm>
          <a:off x="9296399" y="331416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EEDD7DF8-8575-4FBB-A902-6E92B9246E50}"/>
              </a:ext>
            </a:extLst>
          </xdr:cNvPr>
          <xdr:cNvGraphicFramePr>
            <a:graphicFrameLocks/>
          </xdr:cNvGraphicFramePr>
        </xdr:nvGraphicFramePr>
        <xdr:xfrm>
          <a:off x="9296399" y="535304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582CF4B2-07E5-E1C8-C859-32B739A44F7F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3" name="Legend">
          <a:extLst xmlns:a="http://schemas.openxmlformats.org/drawingml/2006/main">
            <a:ext uri="{FF2B5EF4-FFF2-40B4-BE49-F238E27FC236}">
              <a16:creationId xmlns:a16="http://schemas.microsoft.com/office/drawing/2014/main" id="{437BA3FF-1AF2-DFDB-10C4-AA25B8BBE954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FEFC90DE-F713-C521-1F3D-8FC85530CEA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29F2CC4-236A-9766-3CAD-78B78AC067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F79E524-CBEA-9A08-465A-8A1E302BB1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AE43E517-6FAA-6CBC-CA72-C5766BC45BD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07894C-41F0-4A25-6138-867B968AC33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7FDDD16-B126-1201-03CE-1FD6C49278A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3D0C97A9-CD65-B8F1-B6E6-CEA8290B422E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C449A26-A33C-5CE7-849E-79690800EC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8A5CB55-9A75-CA45-FC03-D2B6770EA1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540AF5BA-E6FE-2BA3-B7B5-875588E6090E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6935D273-0430-8F95-576F-ED53A729EAF9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3</xdr:row>
      <xdr:rowOff>114300</xdr:rowOff>
    </xdr:from>
    <xdr:ext cx="4536440" cy="227223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4EA0B6E4-E24B-4150-AF0F-ABD69E979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840E89AC-DA8C-FBC6-BBA2-3E31FAF3F1AC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6D69A53-78F0-7C4E-5061-C6E8BD5D1C5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72E3A01-3B7E-4EB9-6DCA-975CF73481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3BF8132-E0F9-85AF-5CF8-CB3AA063C69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9BB4EFB-6F07-0EF6-F037-EAD365653A4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5358A0F-F251-D0A6-0BCF-AECDBE8FBC1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B305B84-D05D-6A9B-FBD6-CEE9B356EAB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A4895C9-7568-6C73-8551-27526E22F23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B01521E-ACAE-8F5D-299B-24A921E24C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2C6B6D7-DF5A-1662-D853-1419C394990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47625</xdr:rowOff>
    </xdr:from>
    <xdr:to>
      <xdr:col>9</xdr:col>
      <xdr:colOff>126365</xdr:colOff>
      <xdr:row>16</xdr:row>
      <xdr:rowOff>94542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FF80C632-1D57-4167-8E53-A123946DD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34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478DFC9-46D8-D6A4-82E9-ED443C001ADB}"/>
            </a:ext>
          </a:extLst>
        </cdr:cNvPr>
        <cdr:cNvGrpSpPr/>
      </cdr:nvGrpSpPr>
      <cdr:grpSpPr>
        <a:xfrm xmlns:a="http://schemas.openxmlformats.org/drawingml/2006/main">
          <a:off x="241248" y="0"/>
          <a:ext cx="434841" cy="202492"/>
          <a:chOff x="50800" y="50800"/>
          <a:chExt cx="434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28304D1-F8C2-D507-F82B-8D75D4E9A5B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9799365-910B-AAB5-5F3F-FE817ECBE21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5412EDE-6A2C-5121-1225-287169E89E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CFCFFC3-1F88-B5E7-53F1-26685F19F9C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ADAD400-90BD-DB62-6E0A-83C453870A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98D874-CE4A-8844-AD14-BF9CF51552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</xdr:row>
      <xdr:rowOff>26804</xdr:rowOff>
    </xdr:from>
    <xdr:to>
      <xdr:col>8</xdr:col>
      <xdr:colOff>859789</xdr:colOff>
      <xdr:row>45</xdr:row>
      <xdr:rowOff>18943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3B46465-E523-3250-F4D6-7EE3C0B8C655}"/>
            </a:ext>
          </a:extLst>
        </xdr:cNvPr>
        <xdr:cNvGrpSpPr/>
      </xdr:nvGrpSpPr>
      <xdr:grpSpPr>
        <a:xfrm>
          <a:off x="238124" y="512579"/>
          <a:ext cx="4536440" cy="6831089"/>
          <a:chOff x="8696324" y="645929"/>
          <a:chExt cx="4536440" cy="6831089"/>
        </a:xfrm>
      </xdr:grpSpPr>
      <xdr:graphicFrame macro="">
        <xdr:nvGraphicFramePr>
          <xdr:cNvPr id="2" name="Chart 22">
            <a:extLst>
              <a:ext uri="{FF2B5EF4-FFF2-40B4-BE49-F238E27FC236}">
                <a16:creationId xmlns:a16="http://schemas.microsoft.com/office/drawing/2014/main" id="{E48F8E19-A975-4C14-8E92-1239970461A5}"/>
              </a:ext>
            </a:extLst>
          </xdr:cNvPr>
          <xdr:cNvGraphicFramePr>
            <a:graphicFrameLocks/>
          </xdr:cNvGraphicFramePr>
        </xdr:nvGraphicFramePr>
        <xdr:xfrm>
          <a:off x="8696324" y="645929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3">
            <a:extLst>
              <a:ext uri="{FF2B5EF4-FFF2-40B4-BE49-F238E27FC236}">
                <a16:creationId xmlns:a16="http://schemas.microsoft.com/office/drawing/2014/main" id="{F43F969F-7B96-4BE8-A943-F3C6676C2735}"/>
              </a:ext>
            </a:extLst>
          </xdr:cNvPr>
          <xdr:cNvGraphicFramePr>
            <a:graphicFrameLocks/>
          </xdr:cNvGraphicFramePr>
        </xdr:nvGraphicFramePr>
        <xdr:xfrm>
          <a:off x="8696324" y="3165645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298428BF-9380-449B-A84C-17AC0DE5BCAD}"/>
              </a:ext>
            </a:extLst>
          </xdr:cNvPr>
          <xdr:cNvGraphicFramePr>
            <a:graphicFrameLocks/>
          </xdr:cNvGraphicFramePr>
        </xdr:nvGraphicFramePr>
        <xdr:xfrm>
          <a:off x="8696324" y="5381624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092C35D3-3A17-627C-C766-2BCF4EA146CA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D7D06DAF-0781-FDA2-7CB9-F7664A445297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DCE8FCEB-06E2-3AF7-ED5F-7831205C8B0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55EE64B-5ED7-9906-04BC-F0A7C5B2A7E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5B9F33-80B8-368B-24DE-9A55A88F62E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10357B70-7C46-58F1-250A-554A9AF1FC1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5FCBECF-8AB8-9835-0B89-88AAB407416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6195629-5639-AF40-CC87-A8633B7A3BA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CD2D144F-B04A-4F99-D89F-0DDE3ADBD89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7539723-FE95-1BBC-4A74-9E71613D5B0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CA16E0B-E08E-4052-9A30-74AFDF81DEE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0.05004</cdr:x>
      <cdr:y>0</cdr:y>
    </cdr:from>
    <cdr:ext cx="1260002" cy="202492"/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9544AD8-524E-20DB-24B0-46C30E7A9433}"/>
            </a:ext>
          </a:extLst>
        </cdr:cNvPr>
        <cdr:cNvGrpSpPr/>
      </cdr:nvGrpSpPr>
      <cdr:grpSpPr>
        <a:xfrm xmlns:a="http://schemas.openxmlformats.org/drawingml/2006/main">
          <a:off x="266659" y="0"/>
          <a:ext cx="1260002" cy="202492"/>
          <a:chOff x="50800" y="50800"/>
          <a:chExt cx="1260002" cy="202492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E8C1CECB-2E00-8768-7E9E-0467C6B4211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260002" cy="101246"/>
            <a:chOff x="50800" y="50800"/>
            <a:chExt cx="1260002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9E686C1-5224-35F3-669C-B889F04DB6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330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Baseline Impact (left-hand scale)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B5779B2-7998-488F-DE46-E564BDA5DEE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16CE56C5-57F0-77CD-4AF1-36490CACDA1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08771" cy="101246"/>
            <a:chOff x="50800" y="50800"/>
            <a:chExt cx="1208771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93D8A1-D03C-CAE7-F5A3-8970081771D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8177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Risk Balance (right-hand scale)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484A73C-2A23-3463-5E4F-26383E05E5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5C88DED3-D889-63AE-9D40-0FC93EF63D92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5DFDA23-9791-8526-9656-840D99E45883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161924</xdr:rowOff>
    </xdr:from>
    <xdr:to>
      <xdr:col>9</xdr:col>
      <xdr:colOff>21590</xdr:colOff>
      <xdr:row>17</xdr:row>
      <xdr:rowOff>5287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154B29E1-8E5E-4ECB-A0A3-293121C86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D77CAFB6-ECD3-F79D-B865-0171F836C031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A0A6F31-8F81-2B7B-C1CA-EDE9C66BB4A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259DCBE-5553-B621-057B-09A544F9E41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C073AEC-C4BB-72C1-DD15-91BA15FAC24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F9C474B-64FC-1247-4A10-36CB933ADFB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B364990-21F3-5110-3014-AD05E5F931F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EBFB480-10C0-6982-CFC8-95A0819725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E946935-082F-42E1-61E8-35D048F5CF6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31A02F2-9317-7C9B-1CEA-8F326D2F3FF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EDFBE78-CC28-8170-3152-7263D6A04BC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293028</xdr:colOff>
      <xdr:row>2</xdr:row>
      <xdr:rowOff>104436</xdr:rowOff>
    </xdr:from>
    <xdr:to>
      <xdr:col>9</xdr:col>
      <xdr:colOff>231581</xdr:colOff>
      <xdr:row>26</xdr:row>
      <xdr:rowOff>64579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F6733FBB-4B2E-ADB9-1243-65E011AA9329}"/>
            </a:ext>
          </a:extLst>
        </xdr:cNvPr>
        <xdr:cNvGrpSpPr/>
      </xdr:nvGrpSpPr>
      <xdr:grpSpPr>
        <a:xfrm>
          <a:off x="293028" y="485436"/>
          <a:ext cx="4529603" cy="4570243"/>
          <a:chOff x="551333" y="5327042"/>
          <a:chExt cx="4555756" cy="4641922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4470087A-F07E-6F0C-116D-40C97EC5AF44}"/>
              </a:ext>
            </a:extLst>
          </xdr:cNvPr>
          <xdr:cNvGrpSpPr/>
        </xdr:nvGrpSpPr>
        <xdr:grpSpPr>
          <a:xfrm>
            <a:off x="551333" y="5327042"/>
            <a:ext cx="4555756" cy="2379038"/>
            <a:chOff x="551333" y="5327042"/>
            <a:chExt cx="4555756" cy="2379038"/>
          </a:xfrm>
        </xdr:grpSpPr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B214BE23-9723-4AF5-AC10-C3E8FA050C01}"/>
                </a:ext>
              </a:extLst>
            </xdr:cNvPr>
            <xdr:cNvGraphicFramePr>
              <a:graphicFrameLocks/>
            </xdr:cNvGraphicFramePr>
          </xdr:nvGraphicFramePr>
          <xdr:xfrm>
            <a:off x="551333" y="5327042"/>
            <a:ext cx="2276608" cy="2379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5804C327-E233-4DC5-AFE2-14473073B311}"/>
                </a:ext>
              </a:extLst>
            </xdr:cNvPr>
            <xdr:cNvGraphicFramePr>
              <a:graphicFrameLocks/>
            </xdr:cNvGraphicFramePr>
          </xdr:nvGraphicFramePr>
          <xdr:xfrm>
            <a:off x="2834312" y="5327042"/>
            <a:ext cx="2272777" cy="2379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4E322A7B-13F5-9C82-56A1-A6DE51475F74}"/>
              </a:ext>
            </a:extLst>
          </xdr:cNvPr>
          <xdr:cNvGrpSpPr/>
        </xdr:nvGrpSpPr>
        <xdr:grpSpPr>
          <a:xfrm>
            <a:off x="551333" y="7589926"/>
            <a:ext cx="4555756" cy="2379038"/>
            <a:chOff x="551333" y="7614142"/>
            <a:chExt cx="4555756" cy="2379038"/>
          </a:xfrm>
        </xdr:grpSpPr>
        <xdr:graphicFrame macro="">
          <xdr:nvGraphicFramePr>
            <xdr:cNvPr id="22" name="Chart 21">
              <a:extLst>
                <a:ext uri="{FF2B5EF4-FFF2-40B4-BE49-F238E27FC236}">
                  <a16:creationId xmlns:a16="http://schemas.microsoft.com/office/drawing/2014/main" id="{A8274B14-8A85-48B3-8C68-6C27060DA354}"/>
                </a:ext>
              </a:extLst>
            </xdr:cNvPr>
            <xdr:cNvGraphicFramePr>
              <a:graphicFrameLocks/>
            </xdr:cNvGraphicFramePr>
          </xdr:nvGraphicFramePr>
          <xdr:xfrm>
            <a:off x="551333" y="7614142"/>
            <a:ext cx="2276608" cy="2379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3" name="Chart 22">
              <a:extLst>
                <a:ext uri="{FF2B5EF4-FFF2-40B4-BE49-F238E27FC236}">
                  <a16:creationId xmlns:a16="http://schemas.microsoft.com/office/drawing/2014/main" id="{00671690-FDDC-4C56-A266-FA70CF235FF8}"/>
                </a:ext>
              </a:extLst>
            </xdr:cNvPr>
            <xdr:cNvGraphicFramePr>
              <a:graphicFrameLocks/>
            </xdr:cNvGraphicFramePr>
          </xdr:nvGraphicFramePr>
          <xdr:xfrm>
            <a:off x="2834312" y="7615390"/>
            <a:ext cx="2272777" cy="237779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0.12093</cdr:x>
      <cdr:y>0.10614</cdr:y>
    </cdr:from>
    <cdr:ext cx="1956849" cy="215315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09CEB331-2ECC-408D-7A24-AC800F1CF25F}"/>
            </a:ext>
          </a:extLst>
        </cdr:cNvPr>
        <cdr:cNvSpPr txBox="1"/>
      </cdr:nvSpPr>
      <cdr:spPr>
        <a:xfrm xmlns:a="http://schemas.openxmlformats.org/drawingml/2006/main">
          <a:off x="274662" y="249026"/>
          <a:ext cx="1956849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ECB’s deposit facility (percentages)</a:t>
          </a:r>
        </a:p>
      </cdr:txBody>
    </cdr:sp>
  </cdr:absSizeAnchor>
  <cdr:absSizeAnchor xmlns:cdr="http://schemas.openxmlformats.org/drawingml/2006/chartDrawing">
    <cdr:from>
      <cdr:x>0.11984</cdr:x>
      <cdr:y>0</cdr:y>
    </cdr:from>
    <cdr:ext cx="434839" cy="202323"/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DC9F7F25-CB1E-0E61-93A5-2EE198B48D1B}"/>
            </a:ext>
          </a:extLst>
        </cdr:cNvPr>
        <cdr:cNvGrpSpPr/>
      </cdr:nvGrpSpPr>
      <cdr:grpSpPr>
        <a:xfrm xmlns:a="http://schemas.openxmlformats.org/drawingml/2006/main">
          <a:off x="271263" y="0"/>
          <a:ext cx="434839" cy="202323"/>
          <a:chOff x="50800" y="50800"/>
          <a:chExt cx="434841" cy="202323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976EFB7A-D65C-B3E7-DA20-9695BE7111D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5265A63-C1AA-08AE-8897-B9D0229B99D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FC17620-D433-BD33-E065-A43AAC9401D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F88F65ED-C206-D397-54C5-07B9AB300366}"/>
              </a:ext>
            </a:extLst>
          </cdr:cNvPr>
          <cdr:cNvGrpSpPr/>
        </cdr:nvGrpSpPr>
        <cdr:grpSpPr>
          <a:xfrm xmlns:a="http://schemas.openxmlformats.org/drawingml/2006/main">
            <a:off x="50800" y="151877"/>
            <a:ext cx="434841" cy="101246"/>
            <a:chOff x="50800" y="50800"/>
            <a:chExt cx="434841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F8CDE83-293D-09A6-D4C1-87E11F77F43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1AEB53F-8AC9-B380-FD9B-BA40EAB6C27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6.xml><?xml version="1.0" encoding="utf-8"?>
<c:userShapes xmlns:c="http://schemas.openxmlformats.org/drawingml/2006/chart">
  <cdr:absSizeAnchor xmlns:cdr="http://schemas.openxmlformats.org/drawingml/2006/chartDrawing">
    <cdr:from>
      <cdr:x>0.10642</cdr:x>
      <cdr:y>0.10614</cdr:y>
    </cdr:from>
    <cdr:ext cx="2013012" cy="215311"/>
    <cdr:sp macro="" textlink="">
      <cdr:nvSpPr>
        <cdr:cNvPr id="9" name="Category">
          <a:extLst xmlns:a="http://schemas.openxmlformats.org/drawingml/2006/main">
            <a:ext uri="{FF2B5EF4-FFF2-40B4-BE49-F238E27FC236}">
              <a16:creationId xmlns:a16="http://schemas.microsoft.com/office/drawing/2014/main" id="{20B654CE-C963-E68E-B08F-E53395E76E2E}"/>
            </a:ext>
          </a:extLst>
        </cdr:cNvPr>
        <cdr:cNvSpPr txBox="1"/>
      </cdr:nvSpPr>
      <cdr:spPr>
        <a:xfrm xmlns:a="http://schemas.openxmlformats.org/drawingml/2006/main">
          <a:off x="241238" y="253292"/>
          <a:ext cx="2013012" cy="21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Annual growth in compensation per employee (annual percentage changes)</a:t>
          </a:r>
        </a:p>
      </cdr:txBody>
    </cdr:sp>
  </cdr:absSizeAnchor>
</c:userShapes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0.12595</cdr:x>
      <cdr:y>0.10614</cdr:y>
    </cdr:from>
    <cdr:ext cx="194549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ECB17088-E9F1-1C0A-3D79-88DD790A5BF3}"/>
            </a:ext>
          </a:extLst>
        </cdr:cNvPr>
        <cdr:cNvSpPr txBox="1"/>
      </cdr:nvSpPr>
      <cdr:spPr>
        <a:xfrm xmlns:a="http://schemas.openxmlformats.org/drawingml/2006/main">
          <a:off x="285751" y="250525"/>
          <a:ext cx="194549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USD/EUR exchange rate</a:t>
          </a:r>
        </a:p>
      </cdr:txBody>
    </cdr:sp>
  </cdr:absSizeAnchor>
</c:userShapes>
</file>

<file path=xl/drawings/drawing38.xml><?xml version="1.0" encoding="utf-8"?>
<c:userShapes xmlns:c="http://schemas.openxmlformats.org/drawingml/2006/chart">
  <cdr:absSizeAnchor xmlns:cdr="http://schemas.openxmlformats.org/drawingml/2006/chartDrawing">
    <cdr:from>
      <cdr:x>0.10978</cdr:x>
      <cdr:y>0.10614</cdr:y>
    </cdr:from>
    <cdr:ext cx="1982313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8F2E1215-4351-8888-81E8-57DF3BB08E27}"/>
            </a:ext>
          </a:extLst>
        </cdr:cNvPr>
        <cdr:cNvSpPr txBox="1"/>
      </cdr:nvSpPr>
      <cdr:spPr>
        <a:xfrm xmlns:a="http://schemas.openxmlformats.org/drawingml/2006/main">
          <a:off x="247854" y="247893"/>
          <a:ext cx="198231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Oil price (USD per barrel)</a:t>
          </a:r>
        </a:p>
      </cdr:txBody>
    </cdr:sp>
  </cdr:abs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7</xdr:row>
      <xdr:rowOff>99059</xdr:rowOff>
    </xdr:from>
    <xdr:to>
      <xdr:col>9</xdr:col>
      <xdr:colOff>266414</xdr:colOff>
      <xdr:row>20</xdr:row>
      <xdr:rowOff>153034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0.04263</cdr:x>
      <cdr:y>0</cdr:y>
    </cdr:from>
    <cdr:to>
      <cdr:x>0.42042</cdr:x>
      <cdr:y>0.09424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3ACD12F7-ADD7-1729-B5D2-C9BF21103FEE}"/>
            </a:ext>
          </a:extLst>
        </cdr:cNvPr>
        <cdr:cNvGrpSpPr/>
      </cdr:nvGrpSpPr>
      <cdr:grpSpPr>
        <a:xfrm xmlns:a="http://schemas.openxmlformats.org/drawingml/2006/main">
          <a:off x="190426" y="0"/>
          <a:ext cx="1687565" cy="203464"/>
          <a:chOff x="0" y="0"/>
          <a:chExt cx="1687545" cy="203458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8AEF3162-BB1D-189B-010C-EB3B5A94DFC3}"/>
              </a:ext>
            </a:extLst>
          </cdr:cNvPr>
          <cdr:cNvGrpSpPr/>
        </cdr:nvGrpSpPr>
        <cdr:grpSpPr>
          <a:xfrm xmlns:a="http://schemas.openxmlformats.org/drawingml/2006/main">
            <a:off x="127000" y="0"/>
            <a:ext cx="500202" cy="101729"/>
            <a:chOff x="127000" y="0"/>
            <a:chExt cx="500202" cy="101729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0605EF6-1CF3-E01B-E607-4E2A97A60A2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2025</a:t>
              </a:r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A484C6AB-DDB5-8079-E17B-A629AB3493A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678498" cy="101729"/>
            <a:chOff x="0" y="101729"/>
            <a:chExt cx="678498" cy="101729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3EABE16-E69D-700B-FD9A-4CF4F761C5E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2025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9CC6C93-CEDF-01FC-3EBC-D88875016AD8}"/>
                </a:ext>
              </a:extLst>
            </cdr:cNvPr>
            <cdr:cNvSpPr/>
          </cdr:nvSpPr>
          <cdr:spPr>
            <a:xfrm xmlns:a="http://schemas.openxmlformats.org/drawingml/2006/main">
              <a:off x="0" y="101729"/>
              <a:ext cx="88900" cy="88900"/>
            </a:xfrm>
            <a:prstGeom xmlns:a="http://schemas.openxmlformats.org/drawingml/2006/main" prst="mathMultiply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5F840985-C599-D72B-ED4E-C45C27A4B9A9}"/>
              </a:ext>
            </a:extLst>
          </cdr:cNvPr>
          <cdr:cNvGrpSpPr/>
        </cdr:nvGrpSpPr>
        <cdr:grpSpPr>
          <a:xfrm xmlns:a="http://schemas.openxmlformats.org/drawingml/2006/main">
            <a:off x="1009047" y="0"/>
            <a:ext cx="627202" cy="101729"/>
            <a:chOff x="1009047" y="0"/>
            <a:chExt cx="627202" cy="101729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076BACC-7434-F995-F829-9EB082466CF3}"/>
                </a:ext>
              </a:extLst>
            </cdr:cNvPr>
            <cdr:cNvSpPr txBox="1"/>
          </cdr:nvSpPr>
          <cdr:spPr>
            <a:xfrm xmlns:a="http://schemas.openxmlformats.org/drawingml/2006/main">
              <a:off x="1136047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2026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51C11A2-8150-01FE-35C5-F8722AB3C80E}"/>
                </a:ext>
              </a:extLst>
            </cdr:cNvPr>
            <cdr:cNvSpPr/>
          </cdr:nvSpPr>
          <cdr:spPr>
            <a:xfrm xmlns:a="http://schemas.openxmlformats.org/drawingml/2006/main">
              <a:off x="1009047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94027790-5C45-894B-9AE9-78AC02AD2919}"/>
              </a:ext>
            </a:extLst>
          </cdr:cNvPr>
          <cdr:cNvGrpSpPr/>
        </cdr:nvGrpSpPr>
        <cdr:grpSpPr>
          <a:xfrm xmlns:a="http://schemas.openxmlformats.org/drawingml/2006/main">
            <a:off x="1009047" y="101729"/>
            <a:ext cx="678498" cy="101729"/>
            <a:chOff x="1009047" y="101729"/>
            <a:chExt cx="678498" cy="101729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02E6833-EEF4-4D5D-562E-7B802FB70633}"/>
                </a:ext>
              </a:extLst>
            </cdr:cNvPr>
            <cdr:cNvSpPr txBox="1"/>
          </cdr:nvSpPr>
          <cdr:spPr>
            <a:xfrm xmlns:a="http://schemas.openxmlformats.org/drawingml/2006/main">
              <a:off x="1136047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2026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704B9D8-5AE7-AF70-5A98-7380E5E57E2F}"/>
                </a:ext>
              </a:extLst>
            </cdr:cNvPr>
            <cdr:cNvSpPr/>
          </cdr:nvSpPr>
          <cdr:spPr>
            <a:xfrm xmlns:a="http://schemas.openxmlformats.org/drawingml/2006/main">
              <a:off x="1009047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0.04221</cdr:x>
      <cdr:y>0</cdr:y>
    </cdr:from>
    <cdr:to>
      <cdr:x>0.06211</cdr:x>
      <cdr:y>0.04118</cdr:y>
    </cdr:to>
    <cdr:sp macro="" textlink="">
      <cdr:nvSpPr>
        <cdr:cNvPr id="3" name="Ltxb2b">
          <a:extLst xmlns:a="http://schemas.openxmlformats.org/drawingml/2006/main">
            <a:ext uri="{FF2B5EF4-FFF2-40B4-BE49-F238E27FC236}">
              <a16:creationId xmlns:a16="http://schemas.microsoft.com/office/drawing/2014/main" id="{6E467CB4-0D83-621E-582F-EF0D3301CFA0}"/>
            </a:ext>
          </a:extLst>
        </cdr:cNvPr>
        <cdr:cNvSpPr/>
      </cdr:nvSpPr>
      <cdr:spPr>
        <a:xfrm xmlns:a="http://schemas.openxmlformats.org/drawingml/2006/main">
          <a:off x="188180" y="0"/>
          <a:ext cx="88726" cy="88179"/>
        </a:xfrm>
        <a:prstGeom xmlns:a="http://schemas.openxmlformats.org/drawingml/2006/main" prst="mathMultiply">
          <a:avLst/>
        </a:prstGeom>
        <a:solidFill xmlns:a="http://schemas.openxmlformats.org/drawingml/2006/main">
          <a:srgbClr val="98A1D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114300</xdr:rowOff>
    </xdr:from>
    <xdr:to>
      <xdr:col>9</xdr:col>
      <xdr:colOff>12064</xdr:colOff>
      <xdr:row>45</xdr:row>
      <xdr:rowOff>66569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BD3456A0-BF8C-B7CA-D355-B1B33045F7B2}"/>
            </a:ext>
          </a:extLst>
        </xdr:cNvPr>
        <xdr:cNvGrpSpPr/>
      </xdr:nvGrpSpPr>
      <xdr:grpSpPr>
        <a:xfrm>
          <a:off x="238124" y="762000"/>
          <a:ext cx="4536440" cy="6591194"/>
          <a:chOff x="9105899" y="1457325"/>
          <a:chExt cx="4536440" cy="6591194"/>
        </a:xfrm>
      </xdr:grpSpPr>
      <xdr:graphicFrame macro="">
        <xdr:nvGraphicFramePr>
          <xdr:cNvPr id="32" name="Chart 16">
            <a:extLst>
              <a:ext uri="{FF2B5EF4-FFF2-40B4-BE49-F238E27FC236}">
                <a16:creationId xmlns:a16="http://schemas.microsoft.com/office/drawing/2014/main" id="{A2EFA190-FD33-4122-86E4-0CD3D771C15E}"/>
              </a:ext>
            </a:extLst>
          </xdr:cNvPr>
          <xdr:cNvGraphicFramePr>
            <a:graphicFrameLocks/>
          </xdr:cNvGraphicFramePr>
        </xdr:nvGraphicFramePr>
        <xdr:xfrm>
          <a:off x="9105899" y="1457325"/>
          <a:ext cx="4502818" cy="23991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3" name="Chart 17">
            <a:extLst>
              <a:ext uri="{FF2B5EF4-FFF2-40B4-BE49-F238E27FC236}">
                <a16:creationId xmlns:a16="http://schemas.microsoft.com/office/drawing/2014/main" id="{C5E225C9-4C09-46A5-8886-A6AE2C7AD980}"/>
              </a:ext>
            </a:extLst>
          </xdr:cNvPr>
          <xdr:cNvGraphicFramePr>
            <a:graphicFrameLocks/>
          </xdr:cNvGraphicFramePr>
        </xdr:nvGraphicFramePr>
        <xdr:xfrm>
          <a:off x="9105899" y="3857092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4" name="Chart 17">
            <a:extLst>
              <a:ext uri="{FF2B5EF4-FFF2-40B4-BE49-F238E27FC236}">
                <a16:creationId xmlns:a16="http://schemas.microsoft.com/office/drawing/2014/main" id="{8EBD756E-F1FD-4BB0-B1A7-EBAED21CC04B}"/>
              </a:ext>
            </a:extLst>
          </xdr:cNvPr>
          <xdr:cNvGraphicFramePr>
            <a:graphicFrameLocks/>
          </xdr:cNvGraphicFramePr>
        </xdr:nvGraphicFramePr>
        <xdr:xfrm>
          <a:off x="9105899" y="5953125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absSizeAnchor xmlns:cdr="http://schemas.openxmlformats.org/drawingml/2006/chartDrawing">
    <cdr:from>
      <cdr:x>0.04888</cdr:x>
      <cdr:y>0</cdr:y>
    </cdr:from>
    <cdr:ext cx="4130325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CD854136-B1F9-B1FE-A5A6-7BF90CEDB522}"/>
            </a:ext>
          </a:extLst>
        </cdr:cNvPr>
        <cdr:cNvGrpSpPr/>
      </cdr:nvGrpSpPr>
      <cdr:grpSpPr>
        <a:xfrm xmlns:a="http://schemas.openxmlformats.org/drawingml/2006/main">
          <a:off x="220098" y="0"/>
          <a:ext cx="4130325" cy="303738"/>
          <a:chOff x="50800" y="50800"/>
          <a:chExt cx="4130325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9E503E0-2886-B149-F7F1-9449C9558E1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30325" cy="101246"/>
            <a:chOff x="50800" y="50800"/>
            <a:chExt cx="41303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A2BE0E8-48DD-C223-8682-C29791AC37B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033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A499FE4-F5E9-79A9-54AC-5058EBADD0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13C9D7C-C8AF-2A60-F808-95BA83AB035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30325" cy="101246"/>
            <a:chOff x="50800" y="50800"/>
            <a:chExt cx="413032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70D7A9-2E53-9479-BE43-7550D61FE4D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033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7B4A7FE-3603-FE9F-16F8-32650B49E3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64C6463-2AC6-0209-4FD9-6596A21A8AA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30325" cy="101246"/>
            <a:chOff x="50800" y="50800"/>
            <a:chExt cx="4130325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E9C36C5-47F4-5CD1-EF84-1A5DD78F254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033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75C4B0F-7905-62A1-99B8-3C1060B908C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  <cdr:absSizeAnchor xmlns:cdr="http://schemas.openxmlformats.org/drawingml/2006/chartDrawing">
    <cdr:from>
      <cdr:x>0.04888</cdr:x>
      <cdr:y>0.14778</cdr:y>
    </cdr:from>
    <cdr:ext cx="4270026" cy="126889"/>
    <cdr:sp macro="" textlink="">
      <cdr:nvSpPr>
        <cdr:cNvPr id="12" name="Category">
          <a:extLst xmlns:a="http://schemas.openxmlformats.org/drawingml/2006/main">
            <a:ext uri="{FF2B5EF4-FFF2-40B4-BE49-F238E27FC236}">
              <a16:creationId xmlns:a16="http://schemas.microsoft.com/office/drawing/2014/main" id="{C8581D1A-4C68-25F1-474E-BE7EE34D2988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70026" cy="12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7D3E7DF9-649D-6ECF-5779-0C9FE984719A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91364B9C-E50A-5860-FDFE-B353810589F5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EAD4-DE1C-426A-8DDC-C8FD3A5505E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AH28" sqref="AH28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8</v>
      </c>
    </row>
    <row r="2" spans="1:17" ht="13.35" customHeight="1" x14ac:dyDescent="0.2">
      <c r="B2" s="194" t="s">
        <v>91</v>
      </c>
      <c r="C2" s="194"/>
      <c r="D2" s="194"/>
      <c r="E2" s="194"/>
      <c r="F2" s="194"/>
      <c r="G2" s="194"/>
      <c r="H2" s="194"/>
      <c r="I2" s="194"/>
    </row>
    <row r="3" spans="1:17" ht="13.35" customHeight="1" x14ac:dyDescent="0.2"/>
    <row r="4" spans="1:17" ht="13.35" customHeight="1" thickBot="1" x14ac:dyDescent="0.25">
      <c r="K4" s="80"/>
      <c r="L4" s="81" t="s">
        <v>84</v>
      </c>
      <c r="M4" s="81" t="s">
        <v>80</v>
      </c>
      <c r="N4" s="81" t="s">
        <v>79</v>
      </c>
    </row>
    <row r="5" spans="1:17" ht="13.35" customHeight="1" x14ac:dyDescent="0.2">
      <c r="K5" s="107" t="s">
        <v>86</v>
      </c>
      <c r="L5" s="82">
        <v>0.477381289411765</v>
      </c>
      <c r="M5" s="82">
        <v>0.98297047304347795</v>
      </c>
      <c r="N5" s="82">
        <v>0.98623051255813898</v>
      </c>
      <c r="O5" s="53"/>
      <c r="P5" s="60"/>
      <c r="Q5" s="97"/>
    </row>
    <row r="6" spans="1:17" ht="13.35" customHeight="1" x14ac:dyDescent="0.2">
      <c r="H6" s="12"/>
      <c r="K6" s="116" t="s">
        <v>87</v>
      </c>
      <c r="L6" s="82">
        <v>0.763053099803922</v>
      </c>
      <c r="M6" s="82">
        <v>1.2647816295652199</v>
      </c>
      <c r="N6" s="82">
        <v>1.63399961581395</v>
      </c>
      <c r="O6" s="53"/>
      <c r="P6" s="71"/>
      <c r="Q6" s="97"/>
    </row>
    <row r="7" spans="1:17" ht="13.35" customHeight="1" x14ac:dyDescent="0.2">
      <c r="K7" s="116" t="s">
        <v>88</v>
      </c>
      <c r="L7" s="82">
        <v>1.9834075429411799</v>
      </c>
      <c r="M7" s="82">
        <v>3.0487836571739102</v>
      </c>
      <c r="N7" s="82">
        <v>3.4760492727907</v>
      </c>
      <c r="O7" s="53"/>
      <c r="P7" s="71"/>
      <c r="Q7" s="97"/>
    </row>
    <row r="8" spans="1:17" ht="13.35" customHeight="1" x14ac:dyDescent="0.2">
      <c r="K8" s="85" t="s">
        <v>42</v>
      </c>
      <c r="L8" s="82">
        <v>5.6635936490196102</v>
      </c>
      <c r="M8" s="82">
        <v>8.3742806386956499</v>
      </c>
      <c r="N8" s="82">
        <v>8.6789268355814002</v>
      </c>
      <c r="O8" s="53"/>
      <c r="P8" s="71"/>
      <c r="Q8" s="97"/>
    </row>
    <row r="9" spans="1:17" ht="13.35" customHeight="1" x14ac:dyDescent="0.2">
      <c r="K9" s="85" t="s">
        <v>41</v>
      </c>
      <c r="L9" s="82">
        <v>19.1117895539216</v>
      </c>
      <c r="M9" s="82">
        <v>21.225897101956502</v>
      </c>
      <c r="N9" s="82">
        <v>20.690666546976701</v>
      </c>
      <c r="O9" s="53"/>
      <c r="P9" s="71"/>
      <c r="Q9" s="97"/>
    </row>
    <row r="10" spans="1:17" ht="13.35" customHeight="1" x14ac:dyDescent="0.2">
      <c r="K10" s="85" t="s">
        <v>40</v>
      </c>
      <c r="L10" s="82">
        <v>42.350622601764698</v>
      </c>
      <c r="M10" s="82">
        <v>36.8259774697826</v>
      </c>
      <c r="N10" s="82">
        <v>33.6699904655814</v>
      </c>
      <c r="O10" s="53"/>
      <c r="P10" s="71"/>
      <c r="Q10" s="97"/>
    </row>
    <row r="11" spans="1:17" ht="13.35" customHeight="1" x14ac:dyDescent="0.2">
      <c r="K11" s="85" t="s">
        <v>39</v>
      </c>
      <c r="L11" s="82">
        <v>20.017781151764702</v>
      </c>
      <c r="M11" s="82">
        <v>19.074170820652199</v>
      </c>
      <c r="N11" s="82">
        <v>20.1084412969767</v>
      </c>
      <c r="O11" s="53"/>
      <c r="P11" s="71"/>
      <c r="Q11" s="97"/>
    </row>
    <row r="12" spans="1:17" ht="13.35" customHeight="1" x14ac:dyDescent="0.2">
      <c r="K12" s="85" t="s">
        <v>37</v>
      </c>
      <c r="L12" s="82">
        <v>5.8794540623529397</v>
      </c>
      <c r="M12" s="82">
        <v>5.0671206530434798</v>
      </c>
      <c r="N12" s="82">
        <v>6.3598713909302296</v>
      </c>
      <c r="O12" s="53"/>
      <c r="P12" s="71"/>
      <c r="Q12" s="97"/>
    </row>
    <row r="13" spans="1:17" ht="13.35" customHeight="1" x14ac:dyDescent="0.2">
      <c r="K13" s="85" t="s">
        <v>38</v>
      </c>
      <c r="L13" s="82">
        <v>2.0325595670588199</v>
      </c>
      <c r="M13" s="82">
        <v>2.1127640991304402</v>
      </c>
      <c r="N13" s="82">
        <v>2.17653297023256</v>
      </c>
      <c r="O13" s="53"/>
      <c r="P13" s="71"/>
      <c r="Q13" s="97"/>
    </row>
    <row r="14" spans="1:17" ht="13.35" customHeight="1" x14ac:dyDescent="0.2">
      <c r="K14" s="85" t="s">
        <v>43</v>
      </c>
      <c r="L14" s="82">
        <v>0.95859420607843104</v>
      </c>
      <c r="M14" s="82">
        <v>1.01472432869565</v>
      </c>
      <c r="N14" s="82">
        <v>1.0939824274418599</v>
      </c>
      <c r="O14" s="53"/>
      <c r="P14" s="71"/>
      <c r="Q14" s="97"/>
    </row>
    <row r="15" spans="1:17" ht="13.35" customHeight="1" x14ac:dyDescent="0.2">
      <c r="B15" s="13"/>
      <c r="K15" s="85" t="s">
        <v>44</v>
      </c>
      <c r="L15" s="82">
        <v>0.46933901039215697</v>
      </c>
      <c r="M15" s="82">
        <v>0.55954138217391303</v>
      </c>
      <c r="N15" s="82">
        <v>0.60009594139534905</v>
      </c>
      <c r="O15" s="53"/>
      <c r="P15" s="71"/>
      <c r="Q15" s="97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5" t="s">
        <v>35</v>
      </c>
      <c r="L16" s="82">
        <v>0.29242426549019601</v>
      </c>
      <c r="M16" s="82">
        <v>0.44898774586956502</v>
      </c>
      <c r="N16" s="82">
        <v>0.52521272325581403</v>
      </c>
      <c r="O16" s="72"/>
      <c r="P16" s="71"/>
      <c r="Q16" s="97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5"/>
      <c r="L17" s="111"/>
      <c r="M17" s="112"/>
      <c r="N17" s="112"/>
      <c r="O17" s="72"/>
      <c r="P17" s="71"/>
      <c r="Q17" s="97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5"/>
      <c r="L18" s="115">
        <f>SUM(L5:L16)</f>
        <v>100.00000000000003</v>
      </c>
      <c r="M18" s="115">
        <f>SUM(M5:M16)</f>
        <v>99.999999999782602</v>
      </c>
      <c r="N18" s="115">
        <f>SUM(N5:N16)</f>
        <v>99.999999999534793</v>
      </c>
      <c r="O18" s="72"/>
      <c r="P18" s="71"/>
      <c r="Q18" s="97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84</v>
      </c>
      <c r="M20" s="81" t="s">
        <v>80</v>
      </c>
      <c r="N20" s="81" t="s">
        <v>79</v>
      </c>
      <c r="O20" s="53"/>
    </row>
    <row r="21" spans="1:17" ht="13.35" customHeight="1" x14ac:dyDescent="0.2">
      <c r="H21" s="12"/>
      <c r="K21" s="107" t="s">
        <v>86</v>
      </c>
      <c r="L21" s="82">
        <v>0.79720465469387802</v>
      </c>
      <c r="M21" s="82">
        <v>1.2069492361538501</v>
      </c>
      <c r="N21" s="82">
        <v>0.87742878942857105</v>
      </c>
      <c r="O21" s="53"/>
      <c r="P21" s="61"/>
    </row>
    <row r="22" spans="1:17" ht="13.35" customHeight="1" x14ac:dyDescent="0.2">
      <c r="K22" s="116" t="s">
        <v>87</v>
      </c>
      <c r="L22" s="82">
        <v>0.91774812693877605</v>
      </c>
      <c r="M22" s="82">
        <v>1.1908882843589701</v>
      </c>
      <c r="N22" s="82">
        <v>1.1708885102857101</v>
      </c>
      <c r="O22" s="53"/>
      <c r="P22" s="61"/>
    </row>
    <row r="23" spans="1:17" ht="13.35" customHeight="1" x14ac:dyDescent="0.2">
      <c r="K23" s="116" t="s">
        <v>88</v>
      </c>
      <c r="L23" s="82">
        <v>1.89234184836735</v>
      </c>
      <c r="M23" s="82">
        <v>2.1365753015384601</v>
      </c>
      <c r="N23" s="82">
        <v>2.33580379542857</v>
      </c>
      <c r="O23" s="53"/>
      <c r="P23" s="61"/>
    </row>
    <row r="24" spans="1:17" ht="13.35" customHeight="1" x14ac:dyDescent="0.2">
      <c r="K24" s="85" t="s">
        <v>42</v>
      </c>
      <c r="L24" s="82">
        <v>4.6864453183673502</v>
      </c>
      <c r="M24" s="82">
        <v>4.8798626925641004</v>
      </c>
      <c r="N24" s="82">
        <v>5.2777255674285701</v>
      </c>
      <c r="O24" s="53"/>
      <c r="P24" s="61"/>
    </row>
    <row r="25" spans="1:17" ht="13.35" customHeight="1" x14ac:dyDescent="0.2">
      <c r="K25" s="85" t="s">
        <v>41</v>
      </c>
      <c r="L25" s="82">
        <v>13.9606568414286</v>
      </c>
      <c r="M25" s="82">
        <v>13.025528006410299</v>
      </c>
      <c r="N25" s="82">
        <v>13.772126637428601</v>
      </c>
      <c r="O25" s="53"/>
      <c r="P25" s="61"/>
    </row>
    <row r="26" spans="1:17" ht="13.35" customHeight="1" x14ac:dyDescent="0.2">
      <c r="K26" s="85" t="s">
        <v>40</v>
      </c>
      <c r="L26" s="82">
        <v>31.592972172040799</v>
      </c>
      <c r="M26" s="82">
        <v>29.711624476153801</v>
      </c>
      <c r="N26" s="82">
        <v>29.158623338000002</v>
      </c>
      <c r="O26" s="53"/>
      <c r="P26" s="61"/>
    </row>
    <row r="27" spans="1:17" ht="13.35" customHeight="1" x14ac:dyDescent="0.2">
      <c r="K27" s="85" t="s">
        <v>39</v>
      </c>
      <c r="L27" s="82">
        <v>28.3400474881633</v>
      </c>
      <c r="M27" s="82">
        <v>27.884960578461499</v>
      </c>
      <c r="N27" s="82">
        <v>27.740342079714299</v>
      </c>
      <c r="O27" s="53"/>
      <c r="P27" s="61"/>
    </row>
    <row r="28" spans="1:17" ht="13.35" customHeight="1" x14ac:dyDescent="0.2">
      <c r="K28" s="85" t="s">
        <v>37</v>
      </c>
      <c r="L28" s="82">
        <v>10.9792526787755</v>
      </c>
      <c r="M28" s="82">
        <v>11.5041821</v>
      </c>
      <c r="N28" s="82">
        <v>11.780653437142901</v>
      </c>
      <c r="O28" s="53"/>
      <c r="P28" s="61"/>
    </row>
    <row r="29" spans="1:17" ht="13.35" customHeight="1" x14ac:dyDescent="0.2">
      <c r="B29" s="13"/>
      <c r="K29" s="85" t="s">
        <v>38</v>
      </c>
      <c r="L29" s="82">
        <v>4.0768991773469399</v>
      </c>
      <c r="M29" s="82">
        <v>4.55781845641026</v>
      </c>
      <c r="N29" s="82">
        <v>4.5955776688571399</v>
      </c>
      <c r="O29" s="53"/>
      <c r="P29" s="61"/>
    </row>
    <row r="30" spans="1:17" ht="13.35" customHeight="1" x14ac:dyDescent="0.2">
      <c r="A30" s="1" t="s">
        <v>0</v>
      </c>
      <c r="B30" s="194"/>
      <c r="C30" s="194"/>
      <c r="D30" s="194"/>
      <c r="E30" s="194"/>
      <c r="F30" s="194"/>
      <c r="G30" s="1" t="s">
        <v>0</v>
      </c>
      <c r="K30" s="85" t="s">
        <v>43</v>
      </c>
      <c r="L30" s="82">
        <v>1.6450840183673501</v>
      </c>
      <c r="M30" s="82">
        <v>2.0513671069230801</v>
      </c>
      <c r="N30" s="82">
        <v>1.8099486574285699</v>
      </c>
      <c r="O30" s="53"/>
      <c r="P30" s="61"/>
    </row>
    <row r="31" spans="1:17" ht="13.35" customHeight="1" x14ac:dyDescent="0.2">
      <c r="K31" s="85" t="s">
        <v>44</v>
      </c>
      <c r="L31" s="82">
        <v>0.66953360163265296</v>
      </c>
      <c r="M31" s="82">
        <v>1.01366513564103</v>
      </c>
      <c r="N31" s="82">
        <v>0.95418537171428597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5" t="s">
        <v>35</v>
      </c>
      <c r="L32" s="82">
        <v>0.44181407367346898</v>
      </c>
      <c r="M32" s="82">
        <v>0.83657862538461603</v>
      </c>
      <c r="N32" s="82">
        <v>0.52669614742857096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5"/>
      <c r="L33" s="111"/>
      <c r="M33" s="112"/>
      <c r="N33" s="112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5"/>
      <c r="L34" s="115">
        <f>SUM(L21:L32)</f>
        <v>99.999999999795975</v>
      </c>
      <c r="M34" s="115">
        <f t="shared" ref="M34" si="0">SUM(M21:M32)</f>
        <v>99.999999999999972</v>
      </c>
      <c r="N34" s="115">
        <f>SUM(N21:N32)</f>
        <v>100.00000000028578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84</v>
      </c>
      <c r="M37" s="81" t="s">
        <v>80</v>
      </c>
      <c r="N37" s="81" t="s">
        <v>79</v>
      </c>
      <c r="O37" s="53"/>
    </row>
    <row r="38" spans="1:16" ht="13.35" customHeight="1" x14ac:dyDescent="0.2">
      <c r="K38" s="107" t="s">
        <v>86</v>
      </c>
      <c r="L38" s="82">
        <v>0.80586363250000004</v>
      </c>
      <c r="M38" s="82" t="e">
        <v>#N/A</v>
      </c>
      <c r="N38" s="82" t="e">
        <v>#N/A</v>
      </c>
      <c r="O38" s="53"/>
      <c r="P38" s="62"/>
    </row>
    <row r="39" spans="1:16" ht="13.35" customHeight="1" x14ac:dyDescent="0.2">
      <c r="H39" s="12"/>
      <c r="K39" s="116" t="s">
        <v>87</v>
      </c>
      <c r="L39" s="82">
        <v>1.0557084294444401</v>
      </c>
      <c r="M39" s="82" t="e">
        <v>#N/A</v>
      </c>
      <c r="N39" s="82" t="e">
        <v>#N/A</v>
      </c>
      <c r="O39" s="53"/>
      <c r="P39" s="62"/>
    </row>
    <row r="40" spans="1:16" ht="13.35" customHeight="1" x14ac:dyDescent="0.2">
      <c r="K40" s="116" t="s">
        <v>88</v>
      </c>
      <c r="L40" s="82">
        <v>2.1885246388888899</v>
      </c>
      <c r="M40" s="82" t="e">
        <v>#N/A</v>
      </c>
      <c r="N40" s="82" t="e">
        <v>#N/A</v>
      </c>
      <c r="O40" s="53"/>
      <c r="P40" s="62"/>
    </row>
    <row r="41" spans="1:16" ht="13.35" customHeight="1" x14ac:dyDescent="0.2">
      <c r="K41" s="85" t="s">
        <v>42</v>
      </c>
      <c r="L41" s="82">
        <v>5.4770716752777799</v>
      </c>
      <c r="M41" s="82" t="e">
        <v>#N/A</v>
      </c>
      <c r="N41" s="82" t="e">
        <v>#N/A</v>
      </c>
      <c r="O41" s="53"/>
      <c r="P41" s="62"/>
    </row>
    <row r="42" spans="1:16" ht="13.35" customHeight="1" x14ac:dyDescent="0.2">
      <c r="K42" s="85" t="s">
        <v>41</v>
      </c>
      <c r="L42" s="82">
        <v>15.091199526111099</v>
      </c>
      <c r="M42" s="82" t="e">
        <v>#N/A</v>
      </c>
      <c r="N42" s="82" t="e">
        <v>#N/A</v>
      </c>
      <c r="O42" s="53"/>
      <c r="P42" s="62"/>
    </row>
    <row r="43" spans="1:16" ht="13.35" customHeight="1" x14ac:dyDescent="0.2">
      <c r="K43" s="85" t="s">
        <v>40</v>
      </c>
      <c r="L43" s="82">
        <v>32.866343387222201</v>
      </c>
      <c r="M43" s="82" t="e">
        <v>#N/A</v>
      </c>
      <c r="N43" s="82" t="e">
        <v>#N/A</v>
      </c>
      <c r="O43" s="53"/>
      <c r="P43" s="62"/>
    </row>
    <row r="44" spans="1:16" ht="13.35" customHeight="1" x14ac:dyDescent="0.2">
      <c r="K44" s="85" t="s">
        <v>39</v>
      </c>
      <c r="L44" s="82">
        <v>25.034957450277801</v>
      </c>
      <c r="M44" s="82" t="e">
        <v>#N/A</v>
      </c>
      <c r="N44" s="82" t="e">
        <v>#N/A</v>
      </c>
      <c r="O44" s="53"/>
      <c r="P44" s="62"/>
    </row>
    <row r="45" spans="1:16" ht="13.35" customHeight="1" x14ac:dyDescent="0.2">
      <c r="K45" s="85" t="s">
        <v>37</v>
      </c>
      <c r="L45" s="82">
        <v>10.0059324008333</v>
      </c>
      <c r="M45" s="82" t="e">
        <v>#N/A</v>
      </c>
      <c r="N45" s="82" t="e">
        <v>#N/A</v>
      </c>
      <c r="O45" s="53"/>
      <c r="P45" s="62"/>
    </row>
    <row r="46" spans="1:16" ht="13.35" customHeight="1" x14ac:dyDescent="0.2">
      <c r="K46" s="85" t="s">
        <v>38</v>
      </c>
      <c r="L46" s="82">
        <v>4.2217929233333296</v>
      </c>
      <c r="M46" s="82" t="e">
        <v>#N/A</v>
      </c>
      <c r="N46" s="82" t="e">
        <v>#N/A</v>
      </c>
      <c r="O46" s="53"/>
      <c r="P46" s="62"/>
    </row>
    <row r="47" spans="1:16" x14ac:dyDescent="0.2">
      <c r="K47" s="85" t="s">
        <v>43</v>
      </c>
      <c r="L47" s="82">
        <v>1.9036097386111099</v>
      </c>
      <c r="M47" s="82" t="e">
        <v>#N/A</v>
      </c>
      <c r="N47" s="82" t="e">
        <v>#N/A</v>
      </c>
      <c r="O47" s="53"/>
      <c r="P47" s="62"/>
    </row>
    <row r="48" spans="1:16" x14ac:dyDescent="0.2">
      <c r="K48" s="85" t="s">
        <v>44</v>
      </c>
      <c r="L48" s="82">
        <v>0.94768831944444498</v>
      </c>
      <c r="M48" s="82" t="e">
        <v>#N/A</v>
      </c>
      <c r="N48" s="82" t="e">
        <v>#N/A</v>
      </c>
    </row>
    <row r="49" spans="11:14" ht="13.35" customHeight="1" x14ac:dyDescent="0.2">
      <c r="K49" s="85" t="s">
        <v>35</v>
      </c>
      <c r="L49" s="82">
        <v>0.40130787694444398</v>
      </c>
      <c r="M49" s="82" t="e">
        <v>#N/A</v>
      </c>
      <c r="N49" s="82" t="e">
        <v>#N/A</v>
      </c>
    </row>
    <row r="50" spans="11:14" x14ac:dyDescent="0.2">
      <c r="K50" s="85"/>
      <c r="L50" s="111"/>
      <c r="M50" s="112"/>
      <c r="N50" s="112"/>
    </row>
    <row r="51" spans="11:14" x14ac:dyDescent="0.2">
      <c r="K51" s="85"/>
      <c r="L51" s="115">
        <f>SUM(L38:L49)</f>
        <v>99.999999998888839</v>
      </c>
      <c r="M51" s="115" t="e">
        <f t="shared" ref="M51:N51" si="1">SUM(M38:M49)</f>
        <v>#N/A</v>
      </c>
      <c r="N51" s="115" t="e">
        <f t="shared" si="1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X21" sqref="X2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4</v>
      </c>
    </row>
    <row r="2" spans="1:16" ht="13.35" customHeight="1" x14ac:dyDescent="0.2">
      <c r="B2" s="190" t="s">
        <v>5</v>
      </c>
      <c r="C2" s="190"/>
      <c r="D2" s="190"/>
      <c r="E2" s="190"/>
      <c r="F2" s="190"/>
      <c r="G2" s="190"/>
      <c r="H2" s="190"/>
      <c r="I2" s="190"/>
    </row>
    <row r="4" spans="1:16" ht="13.5" thickBot="1" x14ac:dyDescent="0.25">
      <c r="K4" s="80"/>
      <c r="L4" s="81" t="s">
        <v>84</v>
      </c>
      <c r="M4" s="81" t="s">
        <v>80</v>
      </c>
      <c r="N4" s="81" t="s">
        <v>79</v>
      </c>
    </row>
    <row r="5" spans="1:16" x14ac:dyDescent="0.2">
      <c r="K5" s="107" t="s">
        <v>86</v>
      </c>
      <c r="L5" s="86">
        <v>1.5535861548571399</v>
      </c>
      <c r="M5" s="86">
        <v>1.5075227161764699</v>
      </c>
      <c r="N5" s="86">
        <v>1.5200045246875</v>
      </c>
      <c r="O5" s="53"/>
      <c r="P5" s="63"/>
    </row>
    <row r="6" spans="1:16" x14ac:dyDescent="0.2">
      <c r="K6" s="116" t="s">
        <v>87</v>
      </c>
      <c r="L6" s="86">
        <v>1.5275687371428599</v>
      </c>
      <c r="M6" s="86">
        <v>1.49517000764706</v>
      </c>
      <c r="N6" s="86">
        <v>1.43078516125</v>
      </c>
      <c r="O6" s="53"/>
      <c r="P6" s="63"/>
    </row>
    <row r="7" spans="1:16" x14ac:dyDescent="0.2">
      <c r="K7" s="116" t="s">
        <v>88</v>
      </c>
      <c r="L7" s="86">
        <v>2.8056137360000002</v>
      </c>
      <c r="M7" s="86">
        <v>2.8932684855882398</v>
      </c>
      <c r="N7" s="86">
        <v>3.0916772643749999</v>
      </c>
      <c r="O7" s="53"/>
      <c r="P7" s="63"/>
    </row>
    <row r="8" spans="1:16" x14ac:dyDescent="0.2">
      <c r="K8" s="85" t="s">
        <v>42</v>
      </c>
      <c r="L8" s="86">
        <v>6.5353813068571496</v>
      </c>
      <c r="M8" s="86">
        <v>6.7827212347058801</v>
      </c>
      <c r="N8" s="86">
        <v>6.3290050721875</v>
      </c>
      <c r="O8" s="53"/>
      <c r="P8" s="63"/>
    </row>
    <row r="9" spans="1:16" x14ac:dyDescent="0.2">
      <c r="K9" s="85" t="s">
        <v>41</v>
      </c>
      <c r="L9" s="86">
        <v>17.253681626857102</v>
      </c>
      <c r="M9" s="86">
        <v>16.583320783823499</v>
      </c>
      <c r="N9" s="86">
        <v>15.8305455634375</v>
      </c>
      <c r="O9" s="53"/>
      <c r="P9" s="63"/>
    </row>
    <row r="10" spans="1:16" x14ac:dyDescent="0.2">
      <c r="K10" s="85" t="s">
        <v>40</v>
      </c>
      <c r="L10" s="86">
        <v>31.981347714000002</v>
      </c>
      <c r="M10" s="86">
        <v>30.6763158188235</v>
      </c>
      <c r="N10" s="86">
        <v>29.73423690125</v>
      </c>
      <c r="O10" s="53"/>
      <c r="P10" s="63"/>
    </row>
    <row r="11" spans="1:16" x14ac:dyDescent="0.2">
      <c r="K11" s="85" t="s">
        <v>39</v>
      </c>
      <c r="L11" s="86">
        <v>21.612579060000002</v>
      </c>
      <c r="M11" s="86">
        <v>22.6785251923529</v>
      </c>
      <c r="N11" s="86">
        <v>23.815505636874999</v>
      </c>
      <c r="O11" s="53"/>
      <c r="P11" s="63"/>
    </row>
    <row r="12" spans="1:16" x14ac:dyDescent="0.2">
      <c r="K12" s="85" t="s">
        <v>37</v>
      </c>
      <c r="L12" s="86">
        <v>8.5061118874285704</v>
      </c>
      <c r="M12" s="86">
        <v>9.2474481867647107</v>
      </c>
      <c r="N12" s="86">
        <v>10.2744474184375</v>
      </c>
      <c r="O12" s="53"/>
      <c r="P12" s="63"/>
    </row>
    <row r="13" spans="1:16" x14ac:dyDescent="0.2">
      <c r="K13" s="85" t="s">
        <v>38</v>
      </c>
      <c r="L13" s="86">
        <v>3.9239385877142898</v>
      </c>
      <c r="M13" s="86">
        <v>3.9125990449999999</v>
      </c>
      <c r="N13" s="86">
        <v>4.0927628834374996</v>
      </c>
      <c r="O13" s="53"/>
      <c r="P13" s="63"/>
    </row>
    <row r="14" spans="1:16" x14ac:dyDescent="0.2">
      <c r="K14" s="85" t="s">
        <v>43</v>
      </c>
      <c r="L14" s="86">
        <v>1.9728596208571401</v>
      </c>
      <c r="M14" s="86">
        <v>2.0330125432352899</v>
      </c>
      <c r="N14" s="86">
        <v>1.7857305543749999</v>
      </c>
      <c r="O14" s="53"/>
      <c r="P14" s="63"/>
    </row>
    <row r="15" spans="1:16" x14ac:dyDescent="0.2">
      <c r="K15" s="85" t="s">
        <v>44</v>
      </c>
      <c r="L15" s="86">
        <v>1.27745701428571</v>
      </c>
      <c r="M15" s="86">
        <v>1.0924653776470601</v>
      </c>
      <c r="N15" s="86">
        <v>1.0244364856249999</v>
      </c>
    </row>
    <row r="16" spans="1:16" x14ac:dyDescent="0.2">
      <c r="K16" s="85" t="s">
        <v>35</v>
      </c>
      <c r="L16" s="86">
        <v>1.04987455428571</v>
      </c>
      <c r="M16" s="86">
        <v>1.0976306085294101</v>
      </c>
      <c r="N16" s="86">
        <v>1.07086253375</v>
      </c>
    </row>
    <row r="17" spans="11:14" x14ac:dyDescent="0.2">
      <c r="K17" s="85"/>
      <c r="L17" s="86"/>
      <c r="M17" s="86"/>
      <c r="N17" s="86"/>
    </row>
    <row r="18" spans="11:14" x14ac:dyDescent="0.2">
      <c r="L18" s="136">
        <f>SUM(L5:L16)</f>
        <v>100.00000000028568</v>
      </c>
      <c r="M18" s="136">
        <f t="shared" ref="M18" si="0">SUM(M5:M16)</f>
        <v>100.00000000029401</v>
      </c>
      <c r="N18" s="136">
        <f>SUM(N5:N16)</f>
        <v>99.999999999687503</v>
      </c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U33" sqref="U33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 customWidth="1"/>
    <col min="16" max="16384" width="8.83203125" style="43"/>
  </cols>
  <sheetData>
    <row r="1" spans="2:16" ht="13.35" customHeight="1" x14ac:dyDescent="0.2">
      <c r="B1" s="14" t="s">
        <v>81</v>
      </c>
      <c r="J1" s="100" t="s">
        <v>47</v>
      </c>
      <c r="K1" s="39"/>
      <c r="N1" s="150"/>
      <c r="O1" s="150"/>
      <c r="P1" s="150"/>
    </row>
    <row r="2" spans="2:16" ht="13.35" customHeight="1" x14ac:dyDescent="0.2">
      <c r="B2" s="194" t="s">
        <v>26</v>
      </c>
      <c r="C2" s="194"/>
      <c r="D2" s="194"/>
      <c r="E2" s="194"/>
      <c r="F2" s="194"/>
      <c r="G2" s="194"/>
      <c r="H2" s="194"/>
      <c r="I2" s="194"/>
      <c r="J2" s="100" t="s">
        <v>48</v>
      </c>
      <c r="K2" s="45"/>
    </row>
    <row r="3" spans="2:16" ht="15.75" thickBot="1" x14ac:dyDescent="0.3">
      <c r="J3" s="77"/>
      <c r="K3" s="105" t="s">
        <v>96</v>
      </c>
      <c r="L3" s="105" t="s">
        <v>97</v>
      </c>
      <c r="M3" s="105" t="s">
        <v>98</v>
      </c>
      <c r="N3" s="105">
        <v>2028</v>
      </c>
      <c r="O3" s="105">
        <v>2029</v>
      </c>
      <c r="P3" s="105" t="s">
        <v>99</v>
      </c>
    </row>
    <row r="4" spans="2:16" x14ac:dyDescent="0.2">
      <c r="J4" s="75" t="s">
        <v>80</v>
      </c>
      <c r="K4" s="82">
        <v>6.3</v>
      </c>
      <c r="L4" s="82">
        <v>6.2</v>
      </c>
      <c r="M4" s="82" t="e">
        <v>#N/A</v>
      </c>
      <c r="N4" s="82" t="e">
        <v>#N/A</v>
      </c>
      <c r="O4" s="82" t="e">
        <v>#N/A</v>
      </c>
      <c r="P4" s="82">
        <v>6.2</v>
      </c>
    </row>
    <row r="5" spans="2:16" ht="14.45" customHeight="1" x14ac:dyDescent="0.2">
      <c r="J5" s="75" t="s">
        <v>84</v>
      </c>
      <c r="K5" s="82">
        <v>6.3</v>
      </c>
      <c r="L5" s="82">
        <v>6.2</v>
      </c>
      <c r="M5" s="82">
        <v>6.1</v>
      </c>
      <c r="N5" s="82" t="e">
        <v>#N/A</v>
      </c>
      <c r="O5" s="82" t="e">
        <v>#N/A</v>
      </c>
      <c r="P5" s="82">
        <v>6.1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U17" sqref="U17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27</v>
      </c>
    </row>
    <row r="2" spans="1:15" ht="13.35" customHeight="1" thickBot="1" x14ac:dyDescent="0.25">
      <c r="A2" s="6"/>
      <c r="B2" s="194" t="s">
        <v>82</v>
      </c>
      <c r="C2" s="194"/>
      <c r="D2" s="194"/>
      <c r="E2" s="194"/>
      <c r="F2" s="194"/>
      <c r="G2" s="194"/>
      <c r="H2" s="194"/>
      <c r="I2" s="194"/>
      <c r="J2" s="80"/>
      <c r="K2" s="81" t="s">
        <v>84</v>
      </c>
      <c r="L2" s="81" t="s">
        <v>80</v>
      </c>
      <c r="M2" s="81" t="s">
        <v>79</v>
      </c>
    </row>
    <row r="3" spans="1:15" x14ac:dyDescent="0.2">
      <c r="J3" s="107" t="s">
        <v>78</v>
      </c>
      <c r="K3" s="84">
        <v>0.127470234318182</v>
      </c>
      <c r="L3" s="84">
        <v>0.23633117769230799</v>
      </c>
      <c r="M3" s="84">
        <v>0.226881610526316</v>
      </c>
      <c r="O3" s="64"/>
    </row>
    <row r="4" spans="1:15" ht="13.35" customHeight="1" x14ac:dyDescent="0.2">
      <c r="J4" s="85" t="s">
        <v>65</v>
      </c>
      <c r="K4" s="84">
        <v>0.30984191568181801</v>
      </c>
      <c r="L4" s="84">
        <v>0.42015441358974398</v>
      </c>
      <c r="M4" s="84">
        <v>0.57817552447368403</v>
      </c>
      <c r="O4" s="64"/>
    </row>
    <row r="5" spans="1:15" ht="13.35" customHeight="1" x14ac:dyDescent="0.2">
      <c r="J5" s="85" t="s">
        <v>66</v>
      </c>
      <c r="K5" s="84">
        <v>0.88707481568181801</v>
      </c>
      <c r="L5" s="84">
        <v>1.1565549761538501</v>
      </c>
      <c r="M5" s="84">
        <v>1.6079731928947401</v>
      </c>
      <c r="O5" s="64"/>
    </row>
    <row r="6" spans="1:15" ht="13.35" customHeight="1" x14ac:dyDescent="0.2">
      <c r="J6" s="85" t="s">
        <v>67</v>
      </c>
      <c r="K6" s="84">
        <v>3.0071708706818199</v>
      </c>
      <c r="L6" s="84">
        <v>4.29993480128205</v>
      </c>
      <c r="M6" s="84">
        <v>4.08186195842105</v>
      </c>
      <c r="O6" s="64"/>
    </row>
    <row r="7" spans="1:15" ht="13.35" customHeight="1" x14ac:dyDescent="0.2">
      <c r="J7" s="85" t="s">
        <v>68</v>
      </c>
      <c r="K7" s="84">
        <v>15.2478956106818</v>
      </c>
      <c r="L7" s="84">
        <v>18.846755797179501</v>
      </c>
      <c r="M7" s="84">
        <v>17.2119681084211</v>
      </c>
      <c r="O7" s="64"/>
    </row>
    <row r="8" spans="1:15" ht="13.35" customHeight="1" x14ac:dyDescent="0.2">
      <c r="I8" s="12"/>
      <c r="J8" s="85" t="s">
        <v>69</v>
      </c>
      <c r="K8" s="84">
        <v>47.380752979999997</v>
      </c>
      <c r="L8" s="84">
        <v>41.214205553846099</v>
      </c>
      <c r="M8" s="84">
        <v>38.6852325060526</v>
      </c>
      <c r="O8" s="64"/>
    </row>
    <row r="9" spans="1:15" ht="13.35" customHeight="1" x14ac:dyDescent="0.2">
      <c r="J9" s="85" t="s">
        <v>70</v>
      </c>
      <c r="K9" s="84">
        <v>24.104821111136399</v>
      </c>
      <c r="L9" s="84">
        <v>22.406336829743601</v>
      </c>
      <c r="M9" s="84">
        <v>23.431729947631599</v>
      </c>
      <c r="O9" s="64"/>
    </row>
    <row r="10" spans="1:15" ht="13.35" customHeight="1" x14ac:dyDescent="0.2">
      <c r="J10" s="85" t="s">
        <v>71</v>
      </c>
      <c r="K10" s="84">
        <v>5.2905837</v>
      </c>
      <c r="L10" s="84">
        <v>6.6720604120512803</v>
      </c>
      <c r="M10" s="84">
        <v>8.0516040810526306</v>
      </c>
      <c r="O10" s="64"/>
    </row>
    <row r="11" spans="1:15" ht="13.35" customHeight="1" x14ac:dyDescent="0.2">
      <c r="J11" s="85" t="s">
        <v>72</v>
      </c>
      <c r="K11" s="84">
        <v>2.06423666613636</v>
      </c>
      <c r="L11" s="84">
        <v>2.6377787512820499</v>
      </c>
      <c r="M11" s="84">
        <v>3.73908281473684</v>
      </c>
      <c r="O11" s="64"/>
    </row>
    <row r="12" spans="1:15" ht="13.35" customHeight="1" x14ac:dyDescent="0.2">
      <c r="J12" s="85" t="s">
        <v>73</v>
      </c>
      <c r="K12" s="84">
        <v>0.74110846545454601</v>
      </c>
      <c r="L12" s="84">
        <v>1.02850525923077</v>
      </c>
      <c r="M12" s="84">
        <v>1.27745365763158</v>
      </c>
      <c r="O12" s="64"/>
    </row>
    <row r="13" spans="1:15" ht="13.35" customHeight="1" x14ac:dyDescent="0.2">
      <c r="J13" s="85" t="s">
        <v>74</v>
      </c>
      <c r="K13" s="84">
        <v>0.36466795204545399</v>
      </c>
      <c r="L13" s="84">
        <v>0.48921762128205099</v>
      </c>
      <c r="M13" s="84">
        <v>0.543504971842105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5" t="s">
        <v>75</v>
      </c>
      <c r="K14" s="84">
        <v>0.25381016272727303</v>
      </c>
      <c r="L14" s="84">
        <v>0.30293757974358998</v>
      </c>
      <c r="M14" s="84">
        <v>0.299647226052632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5" t="s">
        <v>76</v>
      </c>
      <c r="K15" s="84">
        <v>0.147073215681818</v>
      </c>
      <c r="L15" s="84">
        <v>0.18106071358974399</v>
      </c>
      <c r="M15" s="84">
        <v>0.15245727105263199</v>
      </c>
      <c r="O15" s="67"/>
    </row>
    <row r="16" spans="1:15" ht="13.35" customHeight="1" x14ac:dyDescent="0.2">
      <c r="B16" s="194"/>
      <c r="C16" s="194"/>
      <c r="D16" s="194"/>
      <c r="E16" s="194"/>
      <c r="F16" s="194"/>
      <c r="J16" s="107" t="s">
        <v>36</v>
      </c>
      <c r="K16" s="84">
        <v>7.3492299772727199E-2</v>
      </c>
      <c r="L16" s="84">
        <v>0.10816611410256409</v>
      </c>
      <c r="M16" s="84">
        <v>0.11242713078947371</v>
      </c>
      <c r="O16" s="53"/>
    </row>
    <row r="17" spans="1:15" ht="13.35" customHeight="1" x14ac:dyDescent="0.2">
      <c r="J17" s="83"/>
      <c r="K17" s="117">
        <f>SUM(K3:K16)</f>
        <v>100.00000000000001</v>
      </c>
      <c r="L17" s="117">
        <f>SUM(L3:L16)</f>
        <v>100.00000000076919</v>
      </c>
      <c r="M17" s="117">
        <f>SUM(M3:M16)</f>
        <v>100.00000000157898</v>
      </c>
      <c r="O17" s="65"/>
    </row>
    <row r="18" spans="1:15" ht="13.35" customHeight="1" x14ac:dyDescent="0.2">
      <c r="J18" s="83"/>
      <c r="K18" s="83"/>
      <c r="L18" s="83"/>
      <c r="M18" s="88"/>
      <c r="O18" s="65"/>
    </row>
    <row r="19" spans="1:15" ht="13.35" customHeight="1" thickBot="1" x14ac:dyDescent="0.25">
      <c r="J19" s="80"/>
      <c r="K19" s="81" t="s">
        <v>84</v>
      </c>
      <c r="L19" s="81" t="s">
        <v>80</v>
      </c>
      <c r="M19" s="81" t="s">
        <v>79</v>
      </c>
      <c r="O19" s="65"/>
    </row>
    <row r="20" spans="1:15" ht="13.35" customHeight="1" x14ac:dyDescent="0.2">
      <c r="J20" s="107" t="s">
        <v>78</v>
      </c>
      <c r="K20" s="84">
        <v>0.35751518348837202</v>
      </c>
      <c r="L20" s="84">
        <v>0.63531167499999996</v>
      </c>
      <c r="M20" s="84">
        <v>0.7162310246875</v>
      </c>
      <c r="O20" s="65"/>
    </row>
    <row r="21" spans="1:15" ht="13.35" customHeight="1" x14ac:dyDescent="0.2">
      <c r="J21" s="85" t="s">
        <v>65</v>
      </c>
      <c r="K21" s="84">
        <v>0.63582962883720895</v>
      </c>
      <c r="L21" s="84">
        <v>1.0691079679411799</v>
      </c>
      <c r="M21" s="84">
        <v>1.2003345678124999</v>
      </c>
      <c r="O21" s="65"/>
    </row>
    <row r="22" spans="1:15" ht="13.35" customHeight="1" x14ac:dyDescent="0.2">
      <c r="J22" s="85" t="s">
        <v>66</v>
      </c>
      <c r="K22" s="84">
        <v>1.7358569044186001</v>
      </c>
      <c r="L22" s="84">
        <v>2.5285259191176501</v>
      </c>
      <c r="M22" s="84">
        <v>2.8597769899999999</v>
      </c>
      <c r="O22" s="65"/>
    </row>
    <row r="23" spans="1:15" ht="13.35" customHeight="1" x14ac:dyDescent="0.2">
      <c r="J23" s="85" t="s">
        <v>67</v>
      </c>
      <c r="K23" s="84">
        <v>5.43207464162791</v>
      </c>
      <c r="L23" s="84">
        <v>7.0422909302941203</v>
      </c>
      <c r="M23" s="84">
        <v>6.8411871931250001</v>
      </c>
      <c r="O23" s="65"/>
    </row>
    <row r="24" spans="1:15" ht="13.35" customHeight="1" x14ac:dyDescent="0.2">
      <c r="J24" s="85" t="s">
        <v>68</v>
      </c>
      <c r="K24" s="84">
        <v>20.0638110304651</v>
      </c>
      <c r="L24" s="84">
        <v>21.8933368226471</v>
      </c>
      <c r="M24" s="84">
        <v>23.823613724062501</v>
      </c>
      <c r="O24" s="65"/>
    </row>
    <row r="25" spans="1:15" ht="13.35" customHeight="1" x14ac:dyDescent="0.2">
      <c r="J25" s="85" t="s">
        <v>69</v>
      </c>
      <c r="K25" s="84">
        <v>40.642722309069804</v>
      </c>
      <c r="L25" s="84">
        <v>37.551548153235302</v>
      </c>
      <c r="M25" s="84">
        <v>33.887878748749998</v>
      </c>
      <c r="O25" s="65"/>
    </row>
    <row r="26" spans="1:15" ht="13.35" customHeight="1" x14ac:dyDescent="0.2">
      <c r="J26" s="85" t="s">
        <v>70</v>
      </c>
      <c r="K26" s="84">
        <v>19.5960355232558</v>
      </c>
      <c r="L26" s="84">
        <v>17.116535841470601</v>
      </c>
      <c r="M26" s="84">
        <v>16.5303703878125</v>
      </c>
      <c r="O26" s="65"/>
    </row>
    <row r="27" spans="1:15" ht="13.35" customHeight="1" x14ac:dyDescent="0.2">
      <c r="B27" s="13"/>
      <c r="J27" s="85" t="s">
        <v>71</v>
      </c>
      <c r="K27" s="84">
        <v>6.6093072530232604</v>
      </c>
      <c r="L27" s="84">
        <v>6.6028170135294104</v>
      </c>
      <c r="M27" s="84">
        <v>7.3708307084375004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5" t="s">
        <v>72</v>
      </c>
      <c r="K28" s="84">
        <v>2.8448924037209302</v>
      </c>
      <c r="L28" s="84">
        <v>2.7052044405882398</v>
      </c>
      <c r="M28" s="84">
        <v>3.3239001790625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5" t="s">
        <v>73</v>
      </c>
      <c r="K29" s="84">
        <v>1.04037881209302</v>
      </c>
      <c r="L29" s="84">
        <v>1.37389165205882</v>
      </c>
      <c r="M29" s="84">
        <v>1.8793907475</v>
      </c>
      <c r="O29" s="67"/>
    </row>
    <row r="30" spans="1:15" ht="13.35" customHeight="1" x14ac:dyDescent="0.2">
      <c r="J30" s="85" t="s">
        <v>74</v>
      </c>
      <c r="K30" s="84">
        <v>0.52312513883720901</v>
      </c>
      <c r="L30" s="84">
        <v>0.69549262235294096</v>
      </c>
      <c r="M30" s="84">
        <v>0.76075802531250003</v>
      </c>
      <c r="O30" s="53"/>
    </row>
    <row r="31" spans="1:15" ht="13.35" customHeight="1" x14ac:dyDescent="0.2">
      <c r="J31" s="85" t="s">
        <v>75</v>
      </c>
      <c r="K31" s="84">
        <v>0.25179477837209302</v>
      </c>
      <c r="L31" s="84">
        <v>0.398425037647059</v>
      </c>
      <c r="M31" s="84">
        <v>0.40487815999999999</v>
      </c>
      <c r="O31" s="66"/>
    </row>
    <row r="32" spans="1:15" ht="13.35" customHeight="1" x14ac:dyDescent="0.2">
      <c r="J32" s="85" t="s">
        <v>76</v>
      </c>
      <c r="K32" s="84">
        <v>0.17232580837209299</v>
      </c>
      <c r="L32" s="84">
        <v>0.262349330294118</v>
      </c>
      <c r="M32" s="84">
        <v>0.24327738531250001</v>
      </c>
      <c r="O32" s="66"/>
    </row>
    <row r="33" spans="10:15" ht="13.35" customHeight="1" x14ac:dyDescent="0.2">
      <c r="J33" s="107" t="s">
        <v>36</v>
      </c>
      <c r="K33" s="84">
        <v>9.4330583255814004E-2</v>
      </c>
      <c r="L33" s="84">
        <v>0.1251625947058824</v>
      </c>
      <c r="M33" s="84">
        <v>0.1575721584375</v>
      </c>
      <c r="O33" s="66"/>
    </row>
    <row r="34" spans="10:15" ht="13.35" customHeight="1" x14ac:dyDescent="0.2">
      <c r="J34" s="88"/>
      <c r="K34" s="117">
        <f>SUM(K20:K33)</f>
        <v>99.999999998837211</v>
      </c>
      <c r="L34" s="117">
        <f>SUM(L20:L33)</f>
        <v>100.00000000088242</v>
      </c>
      <c r="M34" s="117">
        <f>SUM(M20:M33)</f>
        <v>100.00000000031248</v>
      </c>
      <c r="O34" s="66"/>
    </row>
    <row r="35" spans="10:15" ht="13.35" customHeight="1" x14ac:dyDescent="0.2">
      <c r="J35" s="88"/>
      <c r="K35" s="87"/>
      <c r="L35" s="87"/>
      <c r="M35" s="87"/>
      <c r="O35" s="66"/>
    </row>
    <row r="36" spans="10:15" ht="13.35" customHeight="1" thickBot="1" x14ac:dyDescent="0.25">
      <c r="J36" s="80"/>
      <c r="K36" s="81" t="s">
        <v>84</v>
      </c>
      <c r="L36" s="81" t="s">
        <v>80</v>
      </c>
      <c r="M36" s="81" t="s">
        <v>79</v>
      </c>
      <c r="O36" s="66"/>
    </row>
    <row r="37" spans="10:15" ht="13.35" customHeight="1" x14ac:dyDescent="0.2">
      <c r="J37" s="107" t="s">
        <v>78</v>
      </c>
      <c r="K37" s="84">
        <v>0.91321376939393895</v>
      </c>
      <c r="L37" s="84" t="e">
        <v>#N/A</v>
      </c>
      <c r="M37" s="84" t="e">
        <v>#N/A</v>
      </c>
      <c r="O37" s="66"/>
    </row>
    <row r="38" spans="10:15" ht="13.35" customHeight="1" x14ac:dyDescent="0.2">
      <c r="J38" s="85" t="s">
        <v>65</v>
      </c>
      <c r="K38" s="84">
        <v>1.03809037363636</v>
      </c>
      <c r="L38" s="84" t="e">
        <v>#N/A</v>
      </c>
      <c r="M38" s="84" t="e">
        <v>#N/A</v>
      </c>
      <c r="O38" s="66"/>
    </row>
    <row r="39" spans="10:15" ht="13.35" customHeight="1" x14ac:dyDescent="0.2">
      <c r="J39" s="85" t="s">
        <v>66</v>
      </c>
      <c r="K39" s="84">
        <v>2.4539044627272699</v>
      </c>
      <c r="L39" s="84" t="e">
        <v>#N/A</v>
      </c>
      <c r="M39" s="84" t="e">
        <v>#N/A</v>
      </c>
      <c r="O39" s="66"/>
    </row>
    <row r="40" spans="10:15" ht="13.35" customHeight="1" x14ac:dyDescent="0.2">
      <c r="J40" s="85" t="s">
        <v>67</v>
      </c>
      <c r="K40" s="84">
        <v>6.7159175945454503</v>
      </c>
      <c r="L40" s="84" t="e">
        <v>#N/A</v>
      </c>
      <c r="M40" s="84" t="e">
        <v>#N/A</v>
      </c>
      <c r="O40" s="66"/>
    </row>
    <row r="41" spans="10:15" ht="13.35" customHeight="1" x14ac:dyDescent="0.2">
      <c r="J41" s="85" t="s">
        <v>68</v>
      </c>
      <c r="K41" s="84">
        <v>21.875302457878799</v>
      </c>
      <c r="L41" s="84" t="e">
        <v>#N/A</v>
      </c>
      <c r="M41" s="84" t="e">
        <v>#N/A</v>
      </c>
      <c r="O41" s="66"/>
    </row>
    <row r="42" spans="10:15" x14ac:dyDescent="0.2">
      <c r="J42" s="85" t="s">
        <v>69</v>
      </c>
      <c r="K42" s="84">
        <v>39.3060181330303</v>
      </c>
      <c r="L42" s="84" t="e">
        <v>#N/A</v>
      </c>
      <c r="M42" s="84" t="e">
        <v>#N/A</v>
      </c>
    </row>
    <row r="43" spans="10:15" x14ac:dyDescent="0.2">
      <c r="J43" s="85" t="s">
        <v>70</v>
      </c>
      <c r="K43" s="84">
        <v>16.4341445281818</v>
      </c>
      <c r="L43" s="84" t="e">
        <v>#N/A</v>
      </c>
      <c r="M43" s="84" t="e">
        <v>#N/A</v>
      </c>
    </row>
    <row r="44" spans="10:15" x14ac:dyDescent="0.2">
      <c r="J44" s="85" t="s">
        <v>71</v>
      </c>
      <c r="K44" s="84">
        <v>5.6331096939393897</v>
      </c>
      <c r="L44" s="84" t="e">
        <v>#N/A</v>
      </c>
      <c r="M44" s="84" t="e">
        <v>#N/A</v>
      </c>
    </row>
    <row r="45" spans="10:15" x14ac:dyDescent="0.2">
      <c r="J45" s="85" t="s">
        <v>72</v>
      </c>
      <c r="K45" s="84">
        <v>2.9520514575757599</v>
      </c>
      <c r="L45" s="84" t="e">
        <v>#N/A</v>
      </c>
      <c r="M45" s="84" t="e">
        <v>#N/A</v>
      </c>
    </row>
    <row r="46" spans="10:15" x14ac:dyDescent="0.2">
      <c r="J46" s="85" t="s">
        <v>73</v>
      </c>
      <c r="K46" s="84">
        <v>1.4578793984848499</v>
      </c>
      <c r="L46" s="84" t="e">
        <v>#N/A</v>
      </c>
      <c r="M46" s="84" t="e">
        <v>#N/A</v>
      </c>
    </row>
    <row r="47" spans="10:15" x14ac:dyDescent="0.2">
      <c r="J47" s="85" t="s">
        <v>74</v>
      </c>
      <c r="K47" s="84">
        <v>0.66196900909090906</v>
      </c>
      <c r="L47" s="84" t="e">
        <v>#N/A</v>
      </c>
      <c r="M47" s="84" t="e">
        <v>#N/A</v>
      </c>
    </row>
    <row r="48" spans="10:15" x14ac:dyDescent="0.2">
      <c r="J48" s="85" t="s">
        <v>75</v>
      </c>
      <c r="K48" s="84">
        <v>0.297480935757576</v>
      </c>
      <c r="L48" s="84" t="e">
        <v>#N/A</v>
      </c>
      <c r="M48" s="84" t="e">
        <v>#N/A</v>
      </c>
    </row>
    <row r="49" spans="10:13" x14ac:dyDescent="0.2">
      <c r="J49" s="85" t="s">
        <v>76</v>
      </c>
      <c r="K49" s="84">
        <v>0.168058586060606</v>
      </c>
      <c r="L49" s="84" t="e">
        <v>#N/A</v>
      </c>
      <c r="M49" s="84" t="e">
        <v>#N/A</v>
      </c>
    </row>
    <row r="50" spans="10:13" x14ac:dyDescent="0.2">
      <c r="J50" s="107" t="s">
        <v>36</v>
      </c>
      <c r="K50" s="84">
        <v>9.2859599393939396E-2</v>
      </c>
      <c r="L50" s="84" t="e">
        <v>#N/A</v>
      </c>
      <c r="M50" s="84" t="e">
        <v>#N/A</v>
      </c>
    </row>
    <row r="51" spans="10:13" x14ac:dyDescent="0.2">
      <c r="K51" s="117">
        <f>SUM(K37:K50)</f>
        <v>99.999999999696954</v>
      </c>
      <c r="L51" s="117" t="e">
        <f t="shared" ref="L51" si="0">SUM(L37:L50)</f>
        <v>#N/A</v>
      </c>
      <c r="M51" s="117" t="e">
        <f>SUM(M37:M50)</f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topLeftCell="A13" zoomScaleNormal="100" workbookViewId="0">
      <selection activeCell="K19" sqref="K1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28</v>
      </c>
      <c r="G1" s="22"/>
      <c r="H1" s="22"/>
    </row>
    <row r="2" spans="1:17" ht="13.35" customHeight="1" thickBot="1" x14ac:dyDescent="0.25">
      <c r="B2" s="25" t="s">
        <v>7</v>
      </c>
      <c r="C2" s="25"/>
      <c r="D2" s="25"/>
      <c r="E2" s="25"/>
      <c r="F2" s="25"/>
      <c r="J2" s="28"/>
      <c r="K2" s="81" t="s">
        <v>84</v>
      </c>
      <c r="L2" s="81" t="s">
        <v>80</v>
      </c>
      <c r="M2" s="81" t="s">
        <v>79</v>
      </c>
    </row>
    <row r="3" spans="1:17" ht="13.35" customHeight="1" x14ac:dyDescent="0.2">
      <c r="J3" s="107" t="s">
        <v>78</v>
      </c>
      <c r="K3" s="72">
        <v>1.09794919878788</v>
      </c>
      <c r="L3" s="72">
        <v>1.2189200012903201</v>
      </c>
      <c r="M3" s="72">
        <v>1.2693265899999999</v>
      </c>
      <c r="O3" s="67"/>
    </row>
    <row r="4" spans="1:17" ht="13.35" customHeight="1" x14ac:dyDescent="0.2">
      <c r="J4" s="85" t="s">
        <v>65</v>
      </c>
      <c r="K4" s="72">
        <v>0.97947914060606101</v>
      </c>
      <c r="L4" s="72">
        <v>1.47843261032258</v>
      </c>
      <c r="M4" s="72">
        <v>1.473632941</v>
      </c>
      <c r="O4" s="67"/>
    </row>
    <row r="5" spans="1:17" ht="13.35" customHeight="1" x14ac:dyDescent="0.2">
      <c r="J5" s="85" t="s">
        <v>66</v>
      </c>
      <c r="K5" s="72">
        <v>3.40877345030303</v>
      </c>
      <c r="L5" s="72">
        <v>3.4829529119354801</v>
      </c>
      <c r="M5" s="72">
        <v>3.3895990579999999</v>
      </c>
      <c r="O5" s="67"/>
      <c r="Q5"/>
    </row>
    <row r="6" spans="1:17" ht="13.35" customHeight="1" x14ac:dyDescent="0.2">
      <c r="J6" s="85" t="s">
        <v>67</v>
      </c>
      <c r="K6" s="72">
        <v>9.3683689424242402</v>
      </c>
      <c r="L6" s="72">
        <v>8.8140372483871001</v>
      </c>
      <c r="M6" s="72">
        <v>8.4967102249999993</v>
      </c>
      <c r="O6" s="67"/>
      <c r="Q6"/>
    </row>
    <row r="7" spans="1:17" ht="13.35" customHeight="1" x14ac:dyDescent="0.2">
      <c r="I7" s="12"/>
      <c r="J7" s="85" t="s">
        <v>68</v>
      </c>
      <c r="K7" s="72">
        <v>21.950157964848501</v>
      </c>
      <c r="L7" s="72">
        <v>22.685163211290298</v>
      </c>
      <c r="M7" s="72">
        <v>22.165436253999999</v>
      </c>
      <c r="O7" s="67"/>
      <c r="Q7"/>
    </row>
    <row r="8" spans="1:17" ht="13.35" customHeight="1" x14ac:dyDescent="0.2">
      <c r="J8" s="85" t="s">
        <v>69</v>
      </c>
      <c r="K8" s="72">
        <v>31.701535012727302</v>
      </c>
      <c r="L8" s="72">
        <v>29.519448380967699</v>
      </c>
      <c r="M8" s="72">
        <v>29.048458172</v>
      </c>
      <c r="O8" s="67"/>
      <c r="Q8"/>
    </row>
    <row r="9" spans="1:17" ht="13.35" customHeight="1" x14ac:dyDescent="0.2">
      <c r="J9" s="85" t="s">
        <v>70</v>
      </c>
      <c r="K9" s="72">
        <v>15.7249265072727</v>
      </c>
      <c r="L9" s="72">
        <v>15.9099557709677</v>
      </c>
      <c r="M9" s="72">
        <v>16.922616549000001</v>
      </c>
      <c r="O9" s="67"/>
      <c r="Q9"/>
    </row>
    <row r="10" spans="1:17" ht="13.35" customHeight="1" x14ac:dyDescent="0.2">
      <c r="J10" s="85" t="s">
        <v>71</v>
      </c>
      <c r="K10" s="72">
        <v>7.1058715018181804</v>
      </c>
      <c r="L10" s="72">
        <v>7.5553255570967703</v>
      </c>
      <c r="M10" s="72">
        <v>7.4149483250000001</v>
      </c>
      <c r="O10" s="67"/>
      <c r="Q10"/>
    </row>
    <row r="11" spans="1:17" ht="13.35" customHeight="1" x14ac:dyDescent="0.2">
      <c r="J11" s="85" t="s">
        <v>72</v>
      </c>
      <c r="K11" s="72">
        <v>3.8617754015151502</v>
      </c>
      <c r="L11" s="72">
        <v>4.29148709290323</v>
      </c>
      <c r="M11" s="72">
        <v>4.03406634433333</v>
      </c>
      <c r="O11" s="67"/>
      <c r="Q11"/>
    </row>
    <row r="12" spans="1:17" ht="13.35" customHeight="1" x14ac:dyDescent="0.2">
      <c r="J12" s="85" t="s">
        <v>73</v>
      </c>
      <c r="K12" s="72">
        <v>2.2643145024242401</v>
      </c>
      <c r="L12" s="72">
        <v>2.3397586516128999</v>
      </c>
      <c r="M12" s="72">
        <v>2.3428636900000002</v>
      </c>
      <c r="O12" s="67"/>
      <c r="Q12"/>
    </row>
    <row r="13" spans="1:17" ht="13.35" customHeight="1" x14ac:dyDescent="0.2">
      <c r="J13" s="85" t="s">
        <v>74</v>
      </c>
      <c r="K13" s="72">
        <v>1.1409430199999999</v>
      </c>
      <c r="L13" s="72">
        <v>1.1468677899999999</v>
      </c>
      <c r="M13" s="72">
        <v>1.36122053833333</v>
      </c>
      <c r="O13" s="67"/>
      <c r="Q13"/>
    </row>
    <row r="14" spans="1:17" x14ac:dyDescent="0.2">
      <c r="J14" s="85" t="s">
        <v>75</v>
      </c>
      <c r="K14" s="72">
        <v>0.60702835757575802</v>
      </c>
      <c r="L14" s="72">
        <v>0.66277974193548395</v>
      </c>
      <c r="M14" s="72">
        <v>0.85446965333333302</v>
      </c>
      <c r="Q14"/>
    </row>
    <row r="15" spans="1:17" x14ac:dyDescent="0.2">
      <c r="J15" s="85" t="s">
        <v>76</v>
      </c>
      <c r="K15" s="72">
        <v>0.37059603696969701</v>
      </c>
      <c r="L15" s="72">
        <v>0.411030291612903</v>
      </c>
      <c r="M15" s="72">
        <v>0.52032417333333303</v>
      </c>
      <c r="Q15"/>
    </row>
    <row r="16" spans="1:17" x14ac:dyDescent="0.2">
      <c r="J16" s="107" t="s">
        <v>36</v>
      </c>
      <c r="K16" s="72">
        <v>0.41828096303030299</v>
      </c>
      <c r="L16" s="72">
        <v>0.48384074161290352</v>
      </c>
      <c r="M16" s="72">
        <v>0.706327486666667</v>
      </c>
      <c r="Q16"/>
    </row>
    <row r="17" spans="11:17" x14ac:dyDescent="0.2">
      <c r="K17" s="117">
        <f>SUM(K3:K16)</f>
        <v>100.00000000030303</v>
      </c>
      <c r="L17" s="117">
        <f>SUM(L3:L16)</f>
        <v>100.00000000193536</v>
      </c>
      <c r="M17" s="117">
        <f>SUM(M3:M16)</f>
        <v>99.999999999999986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D34" sqref="D34"/>
    </sheetView>
  </sheetViews>
  <sheetFormatPr defaultColWidth="8.83203125" defaultRowHeight="12.75" x14ac:dyDescent="0.2"/>
  <cols>
    <col min="1" max="1" width="9.6640625" style="97" customWidth="1"/>
    <col min="2" max="9" width="8.83203125" style="97"/>
    <col min="10" max="12" width="9.1640625" style="97" customWidth="1"/>
    <col min="13" max="13" width="8" style="97" customWidth="1"/>
    <col min="14" max="16" width="9.1640625" style="97" customWidth="1"/>
    <col min="17" max="17" width="12.83203125" style="97" customWidth="1"/>
    <col min="18" max="43" width="9.1640625" style="97" customWidth="1"/>
    <col min="44" max="16384" width="8.83203125" style="97"/>
  </cols>
  <sheetData>
    <row r="1" spans="1:23" ht="15" x14ac:dyDescent="0.25">
      <c r="A1" s="31"/>
      <c r="B1" s="32" t="s">
        <v>34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47"/>
      <c r="O1" s="147"/>
      <c r="P1" s="147"/>
      <c r="Q1" s="147"/>
      <c r="R1" s="147"/>
      <c r="S1" s="147"/>
      <c r="T1" s="147"/>
      <c r="U1" s="147"/>
    </row>
    <row r="2" spans="1:23" ht="15" x14ac:dyDescent="0.25">
      <c r="A2" s="31"/>
      <c r="B2" s="196" t="s">
        <v>20</v>
      </c>
      <c r="C2" s="196"/>
      <c r="D2" s="196"/>
      <c r="E2" s="196"/>
      <c r="F2" s="196"/>
      <c r="G2" s="196"/>
      <c r="H2" s="196"/>
      <c r="I2" s="196"/>
      <c r="J2" s="31"/>
      <c r="K2" s="125" t="s">
        <v>21</v>
      </c>
      <c r="L2" s="33"/>
      <c r="M2" s="33"/>
      <c r="N2" s="147"/>
      <c r="O2" s="147"/>
      <c r="P2" s="147"/>
      <c r="Q2" s="147"/>
      <c r="R2" s="125" t="s">
        <v>22</v>
      </c>
      <c r="S2" s="147"/>
      <c r="T2" s="147"/>
      <c r="U2" s="147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84</v>
      </c>
      <c r="N3" s="81" t="s">
        <v>80</v>
      </c>
      <c r="O3" s="126" t="str">
        <f>M3</f>
        <v>Q1 2026</v>
      </c>
      <c r="P3" s="126" t="str">
        <f>N3</f>
        <v>Q4 2025</v>
      </c>
      <c r="Q3" s="147"/>
      <c r="R3" s="34"/>
      <c r="S3" s="34"/>
      <c r="T3" s="81" t="s">
        <v>84</v>
      </c>
      <c r="U3" s="81" t="s">
        <v>80</v>
      </c>
      <c r="V3" s="97" t="str">
        <f>T3</f>
        <v>Q1 2026</v>
      </c>
      <c r="W3" s="97" t="str">
        <f>U3</f>
        <v>Q4 2025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2" t="s">
        <v>84</v>
      </c>
      <c r="N4" s="122" t="s">
        <v>80</v>
      </c>
      <c r="O4" s="126" t="str">
        <f>M4</f>
        <v>Q1 2026</v>
      </c>
      <c r="P4" s="126" t="str">
        <f>N4</f>
        <v>Q4 2025</v>
      </c>
      <c r="Q4" s="147"/>
      <c r="R4" s="148"/>
      <c r="S4" s="38"/>
      <c r="T4" s="122" t="s">
        <v>84</v>
      </c>
      <c r="U4" s="81" t="s">
        <v>80</v>
      </c>
      <c r="V4" s="97" t="str">
        <f>T4</f>
        <v>Q1 2026</v>
      </c>
      <c r="W4" s="97" t="str">
        <f>U4</f>
        <v>Q4 2025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27" t="s">
        <v>84</v>
      </c>
      <c r="L5" s="128" t="s">
        <v>84</v>
      </c>
      <c r="M5" s="172">
        <v>1.97185185185185</v>
      </c>
      <c r="N5" s="172">
        <v>1.9163461538461499</v>
      </c>
      <c r="O5" s="172">
        <v>8.1566596799713703E-2</v>
      </c>
      <c r="P5" s="172">
        <v>0.15521053186109299</v>
      </c>
      <c r="Q5" s="147"/>
      <c r="R5" s="127" t="s">
        <v>84</v>
      </c>
      <c r="S5" s="127" t="s">
        <v>84</v>
      </c>
      <c r="T5" s="124">
        <v>1.1694080518113601</v>
      </c>
      <c r="U5" s="124">
        <v>1.18552016095238</v>
      </c>
      <c r="V5" s="124">
        <v>1.41464167639773E-2</v>
      </c>
      <c r="W5" s="124">
        <v>1.9482220989750099E-2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27" t="s">
        <v>89</v>
      </c>
      <c r="L6" s="128" t="s">
        <v>89</v>
      </c>
      <c r="M6" s="172">
        <v>1.96703703703704</v>
      </c>
      <c r="N6" s="172">
        <v>1.90182692307692</v>
      </c>
      <c r="O6" s="172">
        <v>8.6844680910093494E-2</v>
      </c>
      <c r="P6" s="172">
        <v>0.1582596180708</v>
      </c>
      <c r="Q6" s="147"/>
      <c r="R6" s="127" t="s">
        <v>89</v>
      </c>
      <c r="S6" s="127" t="s">
        <v>89</v>
      </c>
      <c r="T6" s="124">
        <v>1.1762345035886399</v>
      </c>
      <c r="U6" s="124">
        <v>1.1899549699904799</v>
      </c>
      <c r="V6" s="124">
        <v>1.9088386604949499E-2</v>
      </c>
      <c r="W6" s="124">
        <v>2.1416248487284701E-2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27" t="s">
        <v>92</v>
      </c>
      <c r="L7" s="128" t="s">
        <v>92</v>
      </c>
      <c r="M7" s="172">
        <v>1.9483333333333299</v>
      </c>
      <c r="N7" s="172">
        <v>1.90673076923077</v>
      </c>
      <c r="O7" s="172">
        <v>0.124001673756202</v>
      </c>
      <c r="P7" s="172">
        <v>0.17236214899808999</v>
      </c>
      <c r="Q7" s="147"/>
      <c r="R7" s="127" t="s">
        <v>92</v>
      </c>
      <c r="S7" s="127" t="s">
        <v>92</v>
      </c>
      <c r="T7" s="124">
        <v>1.17929998965116</v>
      </c>
      <c r="U7" s="124">
        <v>1.19392171212619</v>
      </c>
      <c r="V7" s="124">
        <v>2.41428483531511E-2</v>
      </c>
      <c r="W7" s="124">
        <v>2.4605042446785699E-2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27" t="s">
        <v>100</v>
      </c>
      <c r="L8" s="128" t="s">
        <v>100</v>
      </c>
      <c r="M8" s="172">
        <v>1.95796296296296</v>
      </c>
      <c r="N8" s="172" t="e">
        <v>#N/A</v>
      </c>
      <c r="O8" s="172">
        <v>0.144879645947673</v>
      </c>
      <c r="P8" s="172" t="e">
        <v>#N/A</v>
      </c>
      <c r="Q8" s="147"/>
      <c r="R8" s="127" t="s">
        <v>100</v>
      </c>
      <c r="S8" s="129" t="s">
        <v>100</v>
      </c>
      <c r="T8" s="124">
        <v>1.1834319148477299</v>
      </c>
      <c r="U8" s="124" t="e">
        <v>#N/A</v>
      </c>
      <c r="V8" s="124">
        <v>2.8075241485063698E-2</v>
      </c>
      <c r="W8" s="124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27">
        <v>2027</v>
      </c>
      <c r="L9" s="128">
        <v>2027</v>
      </c>
      <c r="M9" s="172">
        <v>2.0600030399999998</v>
      </c>
      <c r="N9" s="172">
        <v>2.0601301333333302</v>
      </c>
      <c r="O9" s="172">
        <v>0.20939291952641101</v>
      </c>
      <c r="P9" s="172">
        <v>0.19750518121369501</v>
      </c>
      <c r="Q9" s="147"/>
      <c r="R9" s="127">
        <v>2027</v>
      </c>
      <c r="S9" s="130">
        <v>2027</v>
      </c>
      <c r="T9" s="124">
        <v>1.18573186775349</v>
      </c>
      <c r="U9" s="124">
        <v>1.19559616611622</v>
      </c>
      <c r="V9" s="124">
        <v>3.3549462385876E-2</v>
      </c>
      <c r="W9" s="124">
        <v>3.9809610966694199E-2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27">
        <v>2028</v>
      </c>
      <c r="L10" s="128">
        <v>2028</v>
      </c>
      <c r="M10" s="172">
        <v>2.1831643947368402</v>
      </c>
      <c r="N10" s="172" t="e">
        <v>#N/A</v>
      </c>
      <c r="O10" s="172">
        <v>0.29480986827679401</v>
      </c>
      <c r="P10" s="172" t="e">
        <v>#N/A</v>
      </c>
      <c r="Q10" s="147"/>
      <c r="R10" s="127">
        <v>2028</v>
      </c>
      <c r="S10" s="130">
        <v>2028</v>
      </c>
      <c r="T10" s="124">
        <v>1.19648944632581</v>
      </c>
      <c r="U10" s="124" t="e">
        <v>#N/A</v>
      </c>
      <c r="V10" s="124">
        <v>4.4730054884451101E-2</v>
      </c>
      <c r="W10" s="124" t="e">
        <v>#N/A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68">
        <v>2028</v>
      </c>
      <c r="L11" s="169">
        <v>2028</v>
      </c>
      <c r="M11" s="173"/>
      <c r="N11" s="173"/>
      <c r="O11" s="173"/>
      <c r="P11" s="173"/>
      <c r="Q11" s="147"/>
      <c r="R11" s="168">
        <v>2028</v>
      </c>
      <c r="S11" s="169">
        <v>2028</v>
      </c>
      <c r="T11" s="171"/>
      <c r="U11" s="171"/>
      <c r="V11" s="171"/>
      <c r="W11" s="171"/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70">
        <v>2029</v>
      </c>
      <c r="L12" s="170">
        <v>2029</v>
      </c>
      <c r="M12" s="173"/>
      <c r="N12" s="173"/>
      <c r="O12" s="173"/>
      <c r="P12" s="173"/>
      <c r="Q12" s="147"/>
      <c r="R12" s="170">
        <v>2029</v>
      </c>
      <c r="S12" s="170">
        <v>2029</v>
      </c>
      <c r="T12" s="171"/>
      <c r="U12" s="171"/>
      <c r="V12" s="171"/>
      <c r="W12" s="171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127">
        <v>2030</v>
      </c>
      <c r="L13" s="128">
        <v>2030</v>
      </c>
      <c r="M13" s="172">
        <v>2.22857142857143</v>
      </c>
      <c r="N13" s="172">
        <v>2.2479046388888899</v>
      </c>
      <c r="O13" s="172">
        <v>0.35027000389735302</v>
      </c>
      <c r="P13" s="172">
        <v>0.31397325992212</v>
      </c>
      <c r="Q13" s="147"/>
      <c r="R13" s="127">
        <v>2030</v>
      </c>
      <c r="S13" s="130">
        <v>2030</v>
      </c>
      <c r="T13" s="124">
        <v>1.20092119962414</v>
      </c>
      <c r="U13" s="124">
        <v>1.2029978811249999</v>
      </c>
      <c r="V13" s="124">
        <v>4.89047531308913E-2</v>
      </c>
      <c r="W13" s="124">
        <v>5.5673572987824403E-2</v>
      </c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5" t="s">
        <v>23</v>
      </c>
      <c r="L14" s="147"/>
      <c r="M14" s="147"/>
      <c r="N14" s="147"/>
      <c r="O14" s="131"/>
      <c r="P14" s="131"/>
      <c r="Q14" s="147"/>
      <c r="R14" s="125" t="s">
        <v>24</v>
      </c>
      <c r="S14" s="147"/>
      <c r="T14" s="147"/>
      <c r="U14" s="147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84</v>
      </c>
      <c r="N15" s="81" t="s">
        <v>80</v>
      </c>
      <c r="O15" s="131" t="str">
        <f>M15</f>
        <v>Q1 2026</v>
      </c>
      <c r="P15" s="131" t="str">
        <f>N15</f>
        <v>Q4 2025</v>
      </c>
      <c r="Q15" s="147"/>
      <c r="R15" s="33"/>
      <c r="S15" s="33"/>
      <c r="T15" s="81" t="s">
        <v>84</v>
      </c>
      <c r="U15" s="81" t="s">
        <v>80</v>
      </c>
      <c r="V15" s="131" t="str">
        <f>T15</f>
        <v>Q1 2026</v>
      </c>
      <c r="W15" s="131" t="str">
        <f>U15</f>
        <v>Q4 2025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2" t="s">
        <v>84</v>
      </c>
      <c r="N16" s="132" t="s">
        <v>80</v>
      </c>
      <c r="O16" s="131" t="str">
        <f>M16</f>
        <v>Q1 2026</v>
      </c>
      <c r="P16" s="131" t="str">
        <f>N16</f>
        <v>Q4 2025</v>
      </c>
      <c r="Q16" s="147"/>
      <c r="R16" s="37"/>
      <c r="S16" s="38"/>
      <c r="T16" s="122" t="s">
        <v>84</v>
      </c>
      <c r="U16" s="122" t="s">
        <v>80</v>
      </c>
      <c r="V16" s="131" t="str">
        <f>T16</f>
        <v>Q1 2026</v>
      </c>
      <c r="W16" s="131" t="str">
        <f>U16</f>
        <v>Q4 2025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27" t="s">
        <v>84</v>
      </c>
      <c r="L17" s="128" t="s">
        <v>84</v>
      </c>
      <c r="M17" s="172">
        <v>61.9249696113977</v>
      </c>
      <c r="N17" s="172">
        <v>64.759755851129299</v>
      </c>
      <c r="O17" s="172">
        <v>2.7547512522564501</v>
      </c>
      <c r="P17" s="172">
        <v>3.48273537877107</v>
      </c>
      <c r="Q17" s="147"/>
      <c r="R17" s="123" t="e">
        <v>#N/A</v>
      </c>
      <c r="S17" s="123" t="e">
        <v>#N/A</v>
      </c>
      <c r="T17" s="124" t="e">
        <v>#N/A</v>
      </c>
      <c r="U17" s="124" t="e">
        <v>#N/A</v>
      </c>
      <c r="V17" s="97" t="e">
        <v>#N/A</v>
      </c>
      <c r="W17" s="97" t="e">
        <v>#N/A</v>
      </c>
    </row>
    <row r="18" spans="1:23" ht="15" x14ac:dyDescent="0.25">
      <c r="A18" s="31"/>
      <c r="B18" s="149"/>
      <c r="C18" s="31"/>
      <c r="D18" s="31"/>
      <c r="E18" s="31"/>
      <c r="F18" s="31"/>
      <c r="G18" s="31"/>
      <c r="H18" s="149"/>
      <c r="I18" s="31"/>
      <c r="J18" s="31"/>
      <c r="K18" s="127" t="s">
        <v>89</v>
      </c>
      <c r="L18" s="128" t="s">
        <v>89</v>
      </c>
      <c r="M18" s="172">
        <v>61.109810817476699</v>
      </c>
      <c r="N18" s="172">
        <v>64.440968711460997</v>
      </c>
      <c r="O18" s="172">
        <v>3.2131165870473599</v>
      </c>
      <c r="P18" s="172">
        <v>4.4260961314786398</v>
      </c>
      <c r="Q18" s="147"/>
      <c r="R18" s="123" t="s">
        <v>96</v>
      </c>
      <c r="S18" s="123" t="s">
        <v>96</v>
      </c>
      <c r="T18" s="124">
        <v>3</v>
      </c>
      <c r="U18" s="124">
        <v>2.9</v>
      </c>
      <c r="V18" s="124">
        <v>0.36429921605280702</v>
      </c>
      <c r="W18" s="124">
        <v>0.39235240465112198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27" t="s">
        <v>92</v>
      </c>
      <c r="L19" s="128" t="s">
        <v>92</v>
      </c>
      <c r="M19" s="172">
        <v>60.703729175476703</v>
      </c>
      <c r="N19" s="172">
        <v>64.1896224027805</v>
      </c>
      <c r="O19" s="172">
        <v>3.96010326457285</v>
      </c>
      <c r="P19" s="172">
        <v>5.3537926915086498</v>
      </c>
      <c r="Q19" s="147"/>
      <c r="R19" s="123" t="s">
        <v>97</v>
      </c>
      <c r="S19" s="123" t="s">
        <v>97</v>
      </c>
      <c r="T19" s="124">
        <v>2.9</v>
      </c>
      <c r="U19" s="124">
        <v>2.8</v>
      </c>
      <c r="V19" s="124">
        <v>0.44502107527142098</v>
      </c>
      <c r="W19" s="124">
        <v>0.39842677971951601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27" t="s">
        <v>100</v>
      </c>
      <c r="L20" s="128" t="s">
        <v>100</v>
      </c>
      <c r="M20" s="172">
        <v>60.764070824523301</v>
      </c>
      <c r="N20" s="172" t="e">
        <v>#N/A</v>
      </c>
      <c r="O20" s="172">
        <v>4.1311489792924396</v>
      </c>
      <c r="P20" s="172" t="e">
        <v>#N/A</v>
      </c>
      <c r="Q20" s="147"/>
      <c r="R20" s="123" t="s">
        <v>98</v>
      </c>
      <c r="S20" s="123" t="s">
        <v>98</v>
      </c>
      <c r="T20" s="124">
        <v>2.8</v>
      </c>
      <c r="U20" s="124" t="e">
        <v>#N/A</v>
      </c>
      <c r="V20" s="124">
        <v>0.47741719499388702</v>
      </c>
      <c r="W20" s="124" t="e">
        <v>#N/A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27">
        <v>2027</v>
      </c>
      <c r="L21" s="128">
        <v>2027</v>
      </c>
      <c r="M21" s="172">
        <v>62.041741130819503</v>
      </c>
      <c r="N21" s="172">
        <v>64.383532327219001</v>
      </c>
      <c r="O21" s="172">
        <v>4.6394651439640899</v>
      </c>
      <c r="P21" s="172">
        <v>5.43614670253314</v>
      </c>
      <c r="Q21" s="147"/>
      <c r="R21" s="170">
        <v>2028</v>
      </c>
      <c r="S21" s="170">
        <v>2028</v>
      </c>
      <c r="T21" s="171"/>
      <c r="U21" s="171"/>
      <c r="V21" s="171"/>
      <c r="W21" s="171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27">
        <v>2028</v>
      </c>
      <c r="L22" s="128">
        <v>2028</v>
      </c>
      <c r="M22" s="172">
        <v>63.923064516129003</v>
      </c>
      <c r="N22" s="172" t="e">
        <v>#N/A</v>
      </c>
      <c r="O22" s="172">
        <v>4.8899193376815804</v>
      </c>
      <c r="P22" s="172" t="e">
        <v>#N/A</v>
      </c>
      <c r="Q22" s="147"/>
      <c r="R22" s="153">
        <v>2029</v>
      </c>
      <c r="S22" s="153">
        <v>2029</v>
      </c>
      <c r="T22" s="171"/>
      <c r="U22" s="171"/>
      <c r="V22" s="171"/>
      <c r="W22" s="171"/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68">
        <v>2028</v>
      </c>
      <c r="L23" s="169">
        <v>2028</v>
      </c>
      <c r="M23" s="173"/>
      <c r="N23" s="173"/>
      <c r="O23" s="173"/>
      <c r="P23" s="173"/>
      <c r="Q23" s="147"/>
      <c r="R23" s="123" t="s">
        <v>99</v>
      </c>
      <c r="S23" s="123" t="s">
        <v>99</v>
      </c>
      <c r="T23" s="124">
        <v>2.8</v>
      </c>
      <c r="U23" s="124">
        <v>2.8</v>
      </c>
      <c r="V23" s="124">
        <v>0.45951714636252999</v>
      </c>
      <c r="W23" s="124">
        <v>0.42311736690565199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170">
        <v>2029</v>
      </c>
      <c r="L24" s="170">
        <v>2029</v>
      </c>
      <c r="M24" s="174"/>
      <c r="N24" s="174"/>
      <c r="O24" s="174"/>
      <c r="P24" s="174"/>
      <c r="Q24" s="147"/>
      <c r="R24" s="147"/>
      <c r="S24" s="147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127">
        <v>2030</v>
      </c>
      <c r="L25" s="128">
        <v>2030</v>
      </c>
      <c r="M25" s="172">
        <v>65.873928571428607</v>
      </c>
      <c r="N25" s="175">
        <v>68.082049999999995</v>
      </c>
      <c r="O25" s="172">
        <v>5.83356719485867</v>
      </c>
      <c r="P25" s="175">
        <v>6.0895947679217599</v>
      </c>
      <c r="Q25" s="147"/>
      <c r="R25" s="147"/>
      <c r="S25" s="147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47"/>
      <c r="O26" s="147"/>
      <c r="P26" s="147"/>
      <c r="Q26" s="147"/>
      <c r="R26" s="147"/>
      <c r="S26" s="147"/>
      <c r="T26" s="147"/>
      <c r="U26" s="147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47"/>
      <c r="O27" s="147"/>
      <c r="P27" s="147"/>
      <c r="Q27" s="147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1C51-9968-4DA2-9771-D6348B5FDE4A}">
  <dimension ref="A1:AP18"/>
  <sheetViews>
    <sheetView showGridLines="0" tabSelected="1" zoomScaleNormal="100" workbookViewId="0">
      <pane xSplit="2" ySplit="3" topLeftCell="C7" activePane="bottomRight" state="frozen"/>
      <selection pane="topRight" activeCell="B1" sqref="B1"/>
      <selection pane="bottomLeft" activeCell="A4" sqref="A4"/>
      <selection pane="bottomRight" activeCell="Z24" sqref="Z24"/>
    </sheetView>
  </sheetViews>
  <sheetFormatPr defaultRowHeight="15" x14ac:dyDescent="0.25"/>
  <cols>
    <col min="1" max="1" width="9.33203125" style="180"/>
    <col min="2" max="2" width="36" style="180" bestFit="1" customWidth="1"/>
    <col min="3" max="16384" width="9.33203125" style="180"/>
  </cols>
  <sheetData>
    <row r="1" spans="1:42" ht="60" x14ac:dyDescent="0.25">
      <c r="A1" s="184" t="s">
        <v>101</v>
      </c>
      <c r="B1" s="185"/>
      <c r="C1" s="192" t="s">
        <v>111</v>
      </c>
      <c r="D1" s="185"/>
      <c r="E1" s="185"/>
      <c r="F1" s="185"/>
      <c r="G1" s="185"/>
      <c r="H1" s="193" t="s">
        <v>102</v>
      </c>
      <c r="I1" s="185"/>
      <c r="J1" s="185"/>
      <c r="K1" s="185"/>
      <c r="L1" s="185"/>
      <c r="M1" s="192" t="s">
        <v>107</v>
      </c>
      <c r="N1" s="185"/>
      <c r="O1" s="185"/>
      <c r="P1" s="185"/>
      <c r="Q1" s="185"/>
      <c r="R1" s="186" t="s">
        <v>107</v>
      </c>
      <c r="S1" s="185"/>
      <c r="T1" s="185"/>
      <c r="U1" s="185"/>
      <c r="V1" s="185"/>
      <c r="W1" s="192" t="s">
        <v>110</v>
      </c>
      <c r="X1" s="185"/>
      <c r="Y1" s="185"/>
      <c r="Z1" s="185"/>
      <c r="AA1" s="185"/>
      <c r="AB1" s="185" t="s">
        <v>108</v>
      </c>
      <c r="AC1" s="185"/>
      <c r="AD1" s="185"/>
      <c r="AE1" s="185"/>
      <c r="AF1" s="185"/>
      <c r="AG1" s="192" t="s">
        <v>109</v>
      </c>
      <c r="AH1" s="185"/>
      <c r="AI1" s="185"/>
      <c r="AJ1" s="185"/>
      <c r="AK1" s="185"/>
      <c r="AL1" s="186" t="s">
        <v>109</v>
      </c>
      <c r="AM1" s="185"/>
      <c r="AN1" s="185"/>
      <c r="AO1" s="185"/>
      <c r="AP1" s="185"/>
    </row>
    <row r="2" spans="1:42" x14ac:dyDescent="0.25">
      <c r="A2" s="185"/>
      <c r="B2" s="185"/>
      <c r="C2" s="185"/>
      <c r="D2" s="185"/>
      <c r="E2" s="185"/>
      <c r="F2" s="185"/>
      <c r="G2" s="185"/>
      <c r="H2" s="193" t="s">
        <v>103</v>
      </c>
      <c r="I2" s="185" t="s">
        <v>103</v>
      </c>
      <c r="J2" s="185" t="s">
        <v>103</v>
      </c>
      <c r="K2" s="185" t="s">
        <v>103</v>
      </c>
      <c r="L2" s="185"/>
      <c r="M2" s="185"/>
      <c r="N2" s="185"/>
      <c r="O2" s="185"/>
      <c r="P2" s="185"/>
      <c r="Q2" s="185"/>
      <c r="R2" s="185" t="s">
        <v>103</v>
      </c>
      <c r="S2" s="185" t="s">
        <v>103</v>
      </c>
      <c r="T2" s="185" t="s">
        <v>103</v>
      </c>
      <c r="U2" s="185" t="s">
        <v>103</v>
      </c>
      <c r="V2" s="185"/>
      <c r="W2" s="185"/>
      <c r="X2" s="185"/>
      <c r="Y2" s="185"/>
      <c r="Z2" s="185"/>
      <c r="AA2" s="185"/>
      <c r="AB2" s="185" t="s">
        <v>103</v>
      </c>
      <c r="AC2" s="185" t="s">
        <v>103</v>
      </c>
      <c r="AD2" s="185" t="s">
        <v>103</v>
      </c>
      <c r="AE2" s="185" t="s">
        <v>103</v>
      </c>
      <c r="AF2" s="185"/>
      <c r="AG2" s="185"/>
      <c r="AH2" s="185"/>
      <c r="AI2" s="185"/>
      <c r="AJ2" s="185"/>
      <c r="AK2" s="185"/>
      <c r="AL2" s="185" t="s">
        <v>103</v>
      </c>
      <c r="AM2" s="185" t="s">
        <v>103</v>
      </c>
      <c r="AN2" s="185" t="s">
        <v>103</v>
      </c>
      <c r="AO2" s="185" t="s">
        <v>103</v>
      </c>
      <c r="AP2" s="185"/>
    </row>
    <row r="3" spans="1:42" x14ac:dyDescent="0.25">
      <c r="A3" s="185"/>
      <c r="B3" s="185"/>
      <c r="C3" s="185">
        <v>2026</v>
      </c>
      <c r="D3" s="185">
        <v>2027</v>
      </c>
      <c r="E3" s="185">
        <v>2028</v>
      </c>
      <c r="F3" s="185">
        <v>2029</v>
      </c>
      <c r="G3" s="185">
        <v>2030</v>
      </c>
      <c r="H3" s="185">
        <v>2026</v>
      </c>
      <c r="I3" s="185">
        <v>2027</v>
      </c>
      <c r="J3" s="185">
        <v>2028</v>
      </c>
      <c r="K3" s="185">
        <v>2029</v>
      </c>
      <c r="L3" s="185">
        <v>2030</v>
      </c>
      <c r="M3" s="185">
        <v>2026</v>
      </c>
      <c r="N3" s="185">
        <v>2027</v>
      </c>
      <c r="O3" s="185">
        <v>2028</v>
      </c>
      <c r="P3" s="185">
        <v>2029</v>
      </c>
      <c r="Q3" s="185">
        <v>2030</v>
      </c>
      <c r="R3" s="185">
        <v>26</v>
      </c>
      <c r="S3" s="185">
        <v>27</v>
      </c>
      <c r="T3" s="185">
        <v>28</v>
      </c>
      <c r="U3" s="185">
        <v>29</v>
      </c>
      <c r="V3" s="185">
        <v>30</v>
      </c>
      <c r="W3" s="185">
        <v>2026</v>
      </c>
      <c r="X3" s="185">
        <v>2027</v>
      </c>
      <c r="Y3" s="185">
        <v>2028</v>
      </c>
      <c r="Z3" s="185">
        <v>2029</v>
      </c>
      <c r="AA3" s="185">
        <v>2030</v>
      </c>
      <c r="AB3" s="185">
        <v>2026</v>
      </c>
      <c r="AC3" s="185">
        <v>2027</v>
      </c>
      <c r="AD3" s="185">
        <v>2028</v>
      </c>
      <c r="AE3" s="185">
        <v>2029</v>
      </c>
      <c r="AF3" s="185">
        <v>2030</v>
      </c>
      <c r="AG3" s="185">
        <v>2026</v>
      </c>
      <c r="AH3" s="185">
        <v>2027</v>
      </c>
      <c r="AI3" s="185">
        <v>2028</v>
      </c>
      <c r="AJ3" s="185">
        <v>2029</v>
      </c>
      <c r="AK3" s="185">
        <v>2030</v>
      </c>
      <c r="AL3" s="185">
        <v>2026</v>
      </c>
      <c r="AM3" s="185">
        <v>2027</v>
      </c>
      <c r="AN3" s="185">
        <v>2028</v>
      </c>
      <c r="AO3" s="185">
        <v>2029</v>
      </c>
      <c r="AP3" s="185">
        <v>2030</v>
      </c>
    </row>
    <row r="4" spans="1:42" x14ac:dyDescent="0.25">
      <c r="A4" s="185"/>
      <c r="B4" s="185" t="s">
        <v>104</v>
      </c>
      <c r="C4" s="187">
        <v>0</v>
      </c>
      <c r="D4" s="187">
        <v>2.8787878787878789E-2</v>
      </c>
      <c r="E4" s="187">
        <v>0.15</v>
      </c>
      <c r="F4" s="187">
        <v>5.3703703703703712E-2</v>
      </c>
      <c r="G4" s="187">
        <v>2.5000000000000001E-2</v>
      </c>
      <c r="H4" s="188">
        <v>10.344827586206897</v>
      </c>
      <c r="I4" s="188">
        <v>26.666666666666668</v>
      </c>
      <c r="J4" s="188">
        <v>35.714285714285715</v>
      </c>
      <c r="K4" s="188">
        <v>45.833333333333329</v>
      </c>
      <c r="L4" s="188">
        <v>30.76923076923077</v>
      </c>
      <c r="M4" s="187">
        <v>-3.0303030303030303E-3</v>
      </c>
      <c r="N4" s="187">
        <v>-1.2121212121212121E-2</v>
      </c>
      <c r="O4" s="187">
        <v>-3.6666666666666667E-2</v>
      </c>
      <c r="P4" s="187">
        <v>-3.8461538461538464E-3</v>
      </c>
      <c r="Q4" s="187">
        <v>-3.5714285714285718E-3</v>
      </c>
      <c r="R4" s="188">
        <v>-10.344827586206897</v>
      </c>
      <c r="S4" s="188">
        <v>-24.137931034482758</v>
      </c>
      <c r="T4" s="188">
        <v>-40.74074074074074</v>
      </c>
      <c r="U4" s="188">
        <v>-34.782608695652172</v>
      </c>
      <c r="V4" s="188">
        <v>-24</v>
      </c>
      <c r="W4" s="187">
        <v>6.4285714285714293E-2</v>
      </c>
      <c r="X4" s="187">
        <v>9.2499999999999999E-2</v>
      </c>
      <c r="Y4" s="187">
        <v>6.6666666666666666E-2</v>
      </c>
      <c r="Z4" s="187">
        <v>3.90625E-2</v>
      </c>
      <c r="AA4" s="187">
        <v>3.3823529411764704E-2</v>
      </c>
      <c r="AB4" s="188">
        <v>55.000000000000007</v>
      </c>
      <c r="AC4" s="188">
        <v>62.162162162162161</v>
      </c>
      <c r="AD4" s="188">
        <v>51.515151515151516</v>
      </c>
      <c r="AE4" s="188">
        <v>48.275862068965516</v>
      </c>
      <c r="AF4" s="188">
        <v>35.483870967741936</v>
      </c>
      <c r="AG4" s="187">
        <v>0.13974358974358975</v>
      </c>
      <c r="AH4" s="187">
        <v>0.17285714285714285</v>
      </c>
      <c r="AI4" s="187">
        <v>0.125</v>
      </c>
      <c r="AJ4" s="187">
        <v>9.2187500000000006E-2</v>
      </c>
      <c r="AK4" s="187">
        <v>6.0294117647058817E-2</v>
      </c>
      <c r="AL4" s="188">
        <v>55.000000000000007</v>
      </c>
      <c r="AM4" s="188">
        <v>52.631578947368418</v>
      </c>
      <c r="AN4" s="188">
        <v>50</v>
      </c>
      <c r="AO4" s="188">
        <v>44.827586206896555</v>
      </c>
      <c r="AP4" s="188">
        <v>32.258064516129032</v>
      </c>
    </row>
    <row r="5" spans="1:42" x14ac:dyDescent="0.25">
      <c r="A5" s="185"/>
      <c r="B5" s="185" t="s">
        <v>105</v>
      </c>
      <c r="C5" s="187">
        <v>0</v>
      </c>
      <c r="D5" s="187">
        <v>2.8787878787878789E-2</v>
      </c>
      <c r="E5" s="187">
        <v>0.15</v>
      </c>
      <c r="F5" s="187">
        <v>5.3703703703703712E-2</v>
      </c>
      <c r="G5" s="187">
        <v>2.5000000000000001E-2</v>
      </c>
      <c r="H5" s="185"/>
      <c r="I5" s="185"/>
      <c r="J5" s="185"/>
      <c r="K5" s="185"/>
      <c r="L5" s="185"/>
      <c r="M5" s="187">
        <v>-3.0303030303030303E-3</v>
      </c>
      <c r="N5" s="187">
        <v>-1.2121212121212121E-2</v>
      </c>
      <c r="O5" s="187">
        <v>-3.6666666666666667E-2</v>
      </c>
      <c r="P5" s="187">
        <v>-3.8461538461538464E-3</v>
      </c>
      <c r="Q5" s="187">
        <v>-3.5714285714285718E-3</v>
      </c>
      <c r="R5" s="185"/>
      <c r="S5" s="185"/>
      <c r="T5" s="185"/>
      <c r="U5" s="185"/>
      <c r="V5" s="185"/>
      <c r="W5" s="187">
        <v>6.4285714285714293E-2</v>
      </c>
      <c r="X5" s="187">
        <v>9.2499999999999999E-2</v>
      </c>
      <c r="Y5" s="187">
        <v>6.6666666666666666E-2</v>
      </c>
      <c r="Z5" s="187">
        <v>3.90625E-2</v>
      </c>
      <c r="AA5" s="187">
        <v>3.3823529411764704E-2</v>
      </c>
      <c r="AB5" s="185"/>
      <c r="AC5" s="185"/>
      <c r="AD5" s="185"/>
      <c r="AE5" s="185"/>
      <c r="AF5" s="185"/>
      <c r="AG5" s="187">
        <v>0.13974358974358975</v>
      </c>
      <c r="AH5" s="187">
        <v>0.17285714285714285</v>
      </c>
      <c r="AI5" s="187">
        <v>0.125</v>
      </c>
      <c r="AJ5" s="187">
        <v>9.2187500000000006E-2</v>
      </c>
      <c r="AK5" s="187">
        <v>6.0294117647058817E-2</v>
      </c>
      <c r="AL5" s="185"/>
      <c r="AM5" s="185"/>
      <c r="AN5" s="185"/>
      <c r="AO5" s="185"/>
      <c r="AP5" s="185"/>
    </row>
    <row r="6" spans="1:42" x14ac:dyDescent="0.25">
      <c r="A6" s="185"/>
      <c r="B6" s="185" t="s">
        <v>106</v>
      </c>
      <c r="C6" s="189">
        <v>10.344827586206897</v>
      </c>
      <c r="D6" s="189">
        <v>26.666666666666668</v>
      </c>
      <c r="E6" s="189">
        <v>35.714285714285715</v>
      </c>
      <c r="F6" s="189">
        <v>45.833333333333329</v>
      </c>
      <c r="G6" s="189">
        <v>30.76923076923077</v>
      </c>
      <c r="H6" s="185"/>
      <c r="I6" s="185"/>
      <c r="J6" s="185"/>
      <c r="K6" s="185"/>
      <c r="L6" s="185"/>
      <c r="M6" s="189">
        <v>-10.344827586206897</v>
      </c>
      <c r="N6" s="189">
        <v>-24.137931034482758</v>
      </c>
      <c r="O6" s="189">
        <v>-40.74074074074074</v>
      </c>
      <c r="P6" s="189">
        <v>-34.782608695652172</v>
      </c>
      <c r="Q6" s="189">
        <v>-24</v>
      </c>
      <c r="R6" s="185"/>
      <c r="S6" s="185"/>
      <c r="T6" s="185"/>
      <c r="U6" s="185"/>
      <c r="V6" s="185"/>
      <c r="W6" s="189">
        <v>55.000000000000007</v>
      </c>
      <c r="X6" s="189">
        <v>62.162162162162161</v>
      </c>
      <c r="Y6" s="189">
        <v>51.515151515151516</v>
      </c>
      <c r="Z6" s="189">
        <v>48.275862068965516</v>
      </c>
      <c r="AA6" s="189">
        <v>35.483870967741936</v>
      </c>
      <c r="AB6" s="185"/>
      <c r="AC6" s="185"/>
      <c r="AD6" s="185"/>
      <c r="AE6" s="185"/>
      <c r="AF6" s="185"/>
      <c r="AG6" s="189">
        <v>55.000000000000007</v>
      </c>
      <c r="AH6" s="189">
        <v>52.631578947368418</v>
      </c>
      <c r="AI6" s="189">
        <v>50</v>
      </c>
      <c r="AJ6" s="189">
        <v>44.827586206896555</v>
      </c>
      <c r="AK6" s="189">
        <v>32.258064516129032</v>
      </c>
      <c r="AL6" s="185"/>
      <c r="AM6" s="185"/>
      <c r="AN6" s="185"/>
      <c r="AO6" s="185"/>
      <c r="AP6" s="185"/>
    </row>
    <row r="8" spans="1:42" x14ac:dyDescent="0.25">
      <c r="W8" s="182">
        <v>7.571428571428572E-2</v>
      </c>
      <c r="X8" s="182">
        <v>9.8214285714285712E-2</v>
      </c>
      <c r="Y8" s="181"/>
      <c r="Z8" s="182">
        <v>5.1923076923076926E-2</v>
      </c>
      <c r="AG8" s="182">
        <v>0.15454545454545454</v>
      </c>
      <c r="AH8" s="182">
        <v>0.14800000000000002</v>
      </c>
      <c r="AJ8" s="182">
        <v>0.10208333333333335</v>
      </c>
    </row>
    <row r="9" spans="1:42" x14ac:dyDescent="0.25">
      <c r="W9" s="183">
        <v>75.757575757575751</v>
      </c>
      <c r="X9" s="183">
        <v>77.777777777777786</v>
      </c>
      <c r="Y9" s="181"/>
      <c r="Z9" s="183">
        <v>52</v>
      </c>
      <c r="AG9" s="183">
        <v>84.375</v>
      </c>
      <c r="AH9" s="183">
        <v>84.615384615384613</v>
      </c>
      <c r="AJ9" s="183">
        <v>73.91304347826086</v>
      </c>
    </row>
    <row r="18" spans="17:17" x14ac:dyDescent="0.25">
      <c r="Q18" s="191"/>
    </row>
  </sheetData>
  <pageMargins left="0.7" right="0.7" top="0.75" bottom="0.75" header="0.3" footer="0.3"/>
  <headerFooter>
    <oddHeader>&amp;R&amp;"Arial"&amp;10&amp;K000000 ECB-CONFIDENTIAL&amp;1#_x000D_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zoomScaleNormal="100" workbookViewId="0">
      <selection activeCell="K24" sqref="K24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14</v>
      </c>
      <c r="J1" s="75"/>
      <c r="K1" s="104" t="s">
        <v>13</v>
      </c>
      <c r="L1" s="101"/>
      <c r="M1" s="120" t="str">
        <f>LEFT($K$1,4) &amp;  " " &amp; LEFT(J4,2) &amp; " " &amp; RIGHT(J4,4)</f>
        <v>HICP Q4 2025</v>
      </c>
      <c r="N1" s="24" t="s">
        <v>51</v>
      </c>
      <c r="O1" s="76"/>
      <c r="S1" s="96" t="str">
        <f>LEFT($K$1,4) &amp; "X " &amp;  LEFT(J4,2) &amp; " " &amp; RIGHT(J4,4)</f>
        <v>HICPX Q4 2025</v>
      </c>
    </row>
    <row r="2" spans="2:19" ht="21.6" customHeight="1" x14ac:dyDescent="0.2">
      <c r="B2" s="194" t="s">
        <v>50</v>
      </c>
      <c r="C2" s="194"/>
      <c r="D2" s="194"/>
      <c r="E2" s="194"/>
      <c r="F2" s="194"/>
      <c r="G2" s="194"/>
      <c r="H2" s="194"/>
      <c r="I2" s="194"/>
      <c r="J2" s="75"/>
      <c r="K2" s="102"/>
      <c r="L2" s="102"/>
      <c r="M2" s="120" t="str">
        <f>LEFT($K$1,4) &amp; " " &amp;  LEFT(J5,2) &amp; " " &amp; RIGHT(J5,4)</f>
        <v>HICP Q1 2026</v>
      </c>
      <c r="N2" s="76"/>
      <c r="O2" s="76"/>
      <c r="S2" s="96" t="str">
        <f>LEFT($K$1,4) &amp; "X " &amp;  LEFT(J5,2) &amp; " " &amp; RIGHT(J5,4)</f>
        <v>HICPX Q1 2026</v>
      </c>
    </row>
    <row r="3" spans="2:19" ht="13.5" thickBot="1" x14ac:dyDescent="0.25">
      <c r="J3" s="77"/>
      <c r="K3" s="113" t="s">
        <v>96</v>
      </c>
      <c r="L3" s="113" t="s">
        <v>97</v>
      </c>
      <c r="M3" s="113" t="s">
        <v>98</v>
      </c>
      <c r="N3" s="78" t="s">
        <v>96</v>
      </c>
      <c r="O3" s="78" t="s">
        <v>97</v>
      </c>
      <c r="P3" s="78" t="s">
        <v>98</v>
      </c>
    </row>
    <row r="4" spans="2:19" x14ac:dyDescent="0.2">
      <c r="J4" s="75" t="s">
        <v>80</v>
      </c>
      <c r="K4" s="114">
        <v>1.8</v>
      </c>
      <c r="L4" s="114">
        <v>2</v>
      </c>
      <c r="M4" s="114" t="e">
        <v>#N/A</v>
      </c>
      <c r="N4" s="133">
        <v>2</v>
      </c>
      <c r="O4" s="79">
        <v>2</v>
      </c>
      <c r="P4" s="79" t="e">
        <v>#N/A</v>
      </c>
      <c r="R4" s="134" t="str">
        <f>"HICP "&amp;J4</f>
        <v>HICP Q4 2025</v>
      </c>
      <c r="S4" s="134" t="str">
        <f>"HICPX "&amp;J4</f>
        <v>HICPX Q4 2025</v>
      </c>
    </row>
    <row r="5" spans="2:19" ht="14.45" customHeight="1" x14ac:dyDescent="0.2">
      <c r="J5" s="75" t="s">
        <v>84</v>
      </c>
      <c r="K5" s="114">
        <v>1.8</v>
      </c>
      <c r="L5" s="114">
        <v>2</v>
      </c>
      <c r="M5" s="114">
        <v>2.1</v>
      </c>
      <c r="N5" s="79">
        <v>2</v>
      </c>
      <c r="O5" s="79">
        <v>2</v>
      </c>
      <c r="P5" s="79">
        <v>2</v>
      </c>
      <c r="R5" s="134" t="str">
        <f>"HICP "&amp;J5</f>
        <v>HICP Q1 2026</v>
      </c>
      <c r="S5" s="134" t="str">
        <f>"HICPX "&amp;J5</f>
        <v>HICPX Q1 2026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zoomScaleNormal="100" workbookViewId="0">
      <selection activeCell="Z31" sqref="Z3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49</v>
      </c>
    </row>
    <row r="2" spans="2:18" ht="13.35" customHeight="1" x14ac:dyDescent="0.2">
      <c r="B2" s="194" t="s">
        <v>83</v>
      </c>
      <c r="C2" s="194"/>
      <c r="D2" s="194"/>
      <c r="E2" s="194"/>
      <c r="F2" s="194"/>
      <c r="G2" s="194"/>
      <c r="H2" s="194"/>
      <c r="I2" s="194"/>
      <c r="K2" s="27" t="s">
        <v>53</v>
      </c>
    </row>
    <row r="3" spans="2:18" ht="13.35" customHeight="1" x14ac:dyDescent="0.2"/>
    <row r="4" spans="2:18" ht="13.35" customHeight="1" thickBot="1" x14ac:dyDescent="0.25">
      <c r="K4" s="80"/>
      <c r="L4" s="81" t="s">
        <v>84</v>
      </c>
      <c r="M4" s="81" t="s">
        <v>80</v>
      </c>
      <c r="N4" s="81" t="s">
        <v>79</v>
      </c>
    </row>
    <row r="5" spans="2:18" ht="13.35" customHeight="1" x14ac:dyDescent="0.2">
      <c r="K5" s="103" t="s">
        <v>77</v>
      </c>
      <c r="L5" s="82">
        <v>0.180390750576923</v>
      </c>
      <c r="M5" s="82">
        <v>0.205650130444444</v>
      </c>
      <c r="N5" s="82">
        <v>0.23428568045454501</v>
      </c>
      <c r="O5" s="71"/>
      <c r="P5" s="70"/>
      <c r="Q5" s="70"/>
      <c r="R5" s="70"/>
    </row>
    <row r="6" spans="2:18" ht="13.35" customHeight="1" x14ac:dyDescent="0.2">
      <c r="K6" s="155" t="s">
        <v>54</v>
      </c>
      <c r="L6" s="82">
        <v>0.28152066365384598</v>
      </c>
      <c r="M6" s="82">
        <v>0.40406485044444501</v>
      </c>
      <c r="N6" s="82">
        <v>0.48540124568181803</v>
      </c>
      <c r="O6" s="71"/>
      <c r="P6" s="70"/>
      <c r="Q6" s="70"/>
      <c r="R6" s="70"/>
    </row>
    <row r="7" spans="2:18" ht="13.35" customHeight="1" x14ac:dyDescent="0.2">
      <c r="K7" s="74" t="s">
        <v>55</v>
      </c>
      <c r="L7" s="82">
        <v>0.80467424538461596</v>
      </c>
      <c r="M7" s="82">
        <v>1.1520701933333299</v>
      </c>
      <c r="N7" s="82">
        <v>1.2974423961363599</v>
      </c>
      <c r="O7" s="71"/>
      <c r="P7" s="71"/>
      <c r="Q7" s="70"/>
      <c r="R7" s="70"/>
    </row>
    <row r="8" spans="2:18" ht="13.35" customHeight="1" x14ac:dyDescent="0.2">
      <c r="K8" s="74" t="s">
        <v>56</v>
      </c>
      <c r="L8" s="82">
        <v>2.6206532617307698</v>
      </c>
      <c r="M8" s="82">
        <v>2.9322716628888901</v>
      </c>
      <c r="N8" s="82">
        <v>3.5254073861363602</v>
      </c>
      <c r="O8" s="71"/>
      <c r="P8" s="71"/>
      <c r="Q8" s="70"/>
      <c r="R8" s="70"/>
    </row>
    <row r="9" spans="2:18" ht="13.35" customHeight="1" x14ac:dyDescent="0.2">
      <c r="K9" s="74" t="s">
        <v>57</v>
      </c>
      <c r="L9" s="82">
        <v>8.2027141803846106</v>
      </c>
      <c r="M9" s="82">
        <v>8.8769621133333292</v>
      </c>
      <c r="N9" s="82">
        <v>10.9153610222727</v>
      </c>
      <c r="O9" s="71"/>
      <c r="P9" s="71"/>
      <c r="Q9" s="70"/>
      <c r="R9" s="70"/>
    </row>
    <row r="10" spans="2:18" ht="13.35" customHeight="1" x14ac:dyDescent="0.2">
      <c r="K10" s="74" t="s">
        <v>58</v>
      </c>
      <c r="L10" s="82">
        <v>27.582043552692301</v>
      </c>
      <c r="M10" s="82">
        <v>25.417458757999999</v>
      </c>
      <c r="N10" s="82">
        <v>25.587490033181801</v>
      </c>
      <c r="O10" s="71"/>
      <c r="P10" s="71"/>
      <c r="Q10" s="70"/>
      <c r="R10" s="70"/>
    </row>
    <row r="11" spans="2:18" ht="13.35" customHeight="1" x14ac:dyDescent="0.2">
      <c r="K11" s="74" t="s">
        <v>59</v>
      </c>
      <c r="L11" s="82">
        <v>40.329798328846202</v>
      </c>
      <c r="M11" s="82">
        <v>36.3657763077778</v>
      </c>
      <c r="N11" s="82">
        <v>31.695462708636398</v>
      </c>
      <c r="O11" s="71"/>
      <c r="P11" s="71"/>
      <c r="Q11" s="70"/>
      <c r="R11" s="70"/>
    </row>
    <row r="12" spans="2:18" ht="13.35" customHeight="1" x14ac:dyDescent="0.2">
      <c r="K12" s="74" t="s">
        <v>60</v>
      </c>
      <c r="L12" s="82">
        <v>13.0576504098077</v>
      </c>
      <c r="M12" s="82">
        <v>14.8141667713333</v>
      </c>
      <c r="N12" s="82">
        <v>14.427716125</v>
      </c>
      <c r="O12" s="71"/>
      <c r="P12" s="71"/>
      <c r="Q12" s="70"/>
      <c r="R12" s="70"/>
    </row>
    <row r="13" spans="2:18" ht="13.35" customHeight="1" x14ac:dyDescent="0.2">
      <c r="K13" s="74" t="s">
        <v>61</v>
      </c>
      <c r="L13" s="82">
        <v>4.1479497136538503</v>
      </c>
      <c r="M13" s="82">
        <v>5.8816361033333298</v>
      </c>
      <c r="N13" s="82">
        <v>6.5035668972727203</v>
      </c>
      <c r="O13" s="71"/>
      <c r="P13" s="71"/>
      <c r="Q13" s="70"/>
      <c r="R13" s="70"/>
    </row>
    <row r="14" spans="2:18" ht="13.35" customHeight="1" x14ac:dyDescent="0.2">
      <c r="K14" s="74" t="s">
        <v>62</v>
      </c>
      <c r="L14" s="121">
        <v>1.6130880805769201</v>
      </c>
      <c r="M14" s="121">
        <v>2.2794915915555598</v>
      </c>
      <c r="N14" s="121">
        <v>3.0524019825000002</v>
      </c>
      <c r="O14" s="52"/>
    </row>
    <row r="15" spans="2:18" ht="13.35" customHeight="1" x14ac:dyDescent="0.2">
      <c r="B15" s="14"/>
      <c r="K15" s="74" t="s">
        <v>63</v>
      </c>
      <c r="L15" s="121">
        <v>0.703142486153846</v>
      </c>
      <c r="M15" s="121">
        <v>1.01937929977778</v>
      </c>
      <c r="N15" s="121">
        <v>1.40517246704545</v>
      </c>
      <c r="O15" s="52"/>
    </row>
    <row r="16" spans="2:18" ht="13.35" customHeight="1" x14ac:dyDescent="0.2">
      <c r="B16" s="194"/>
      <c r="C16" s="194"/>
      <c r="D16" s="194"/>
      <c r="E16" s="194"/>
      <c r="F16" s="194"/>
      <c r="K16" s="74" t="s">
        <v>64</v>
      </c>
      <c r="L16" s="121">
        <v>0.26102816942307699</v>
      </c>
      <c r="M16" s="121">
        <v>0.41216344799999999</v>
      </c>
      <c r="N16" s="121">
        <v>0.61580975250000003</v>
      </c>
      <c r="O16" s="41"/>
    </row>
    <row r="17" spans="1:16" ht="13.35" customHeight="1" x14ac:dyDescent="0.2">
      <c r="H17" s="1"/>
      <c r="K17" s="74" t="s">
        <v>52</v>
      </c>
      <c r="L17" s="121">
        <v>0.215346157692308</v>
      </c>
      <c r="M17" s="121">
        <v>0.23890877066666699</v>
      </c>
      <c r="N17" s="121">
        <v>0.25448230386363602</v>
      </c>
      <c r="O17" s="41"/>
    </row>
    <row r="18" spans="1:16" ht="13.35" customHeight="1" x14ac:dyDescent="0.2">
      <c r="K18" s="83"/>
      <c r="L18" s="115">
        <f>SUM(L5:L17)</f>
        <v>100.00000000057696</v>
      </c>
      <c r="M18" s="115">
        <f>SUM(M5:M17)</f>
        <v>100.00000000088887</v>
      </c>
      <c r="N18" s="115">
        <f>SUM(N5:N17)</f>
        <v>100.00000000068179</v>
      </c>
      <c r="O18" s="41"/>
      <c r="P18" s="56"/>
    </row>
    <row r="19" spans="1:16" ht="13.35" customHeight="1" thickBot="1" x14ac:dyDescent="0.25">
      <c r="H19" s="12"/>
      <c r="K19" s="80"/>
      <c r="L19" s="81" t="s">
        <v>84</v>
      </c>
      <c r="M19" s="81" t="s">
        <v>80</v>
      </c>
      <c r="N19" s="81" t="s">
        <v>79</v>
      </c>
      <c r="O19" s="41"/>
      <c r="P19" s="56"/>
    </row>
    <row r="20" spans="1:16" ht="13.35" customHeight="1" x14ac:dyDescent="0.2">
      <c r="K20" s="103" t="s">
        <v>77</v>
      </c>
      <c r="L20" s="82">
        <v>0.28457705163265301</v>
      </c>
      <c r="M20" s="82">
        <v>0.43612403710526298</v>
      </c>
      <c r="N20" s="82">
        <v>0.23877680194444401</v>
      </c>
      <c r="O20" s="41"/>
      <c r="P20" s="56"/>
    </row>
    <row r="21" spans="1:16" ht="13.35" customHeight="1" x14ac:dyDescent="0.2">
      <c r="K21" s="155" t="s">
        <v>54</v>
      </c>
      <c r="L21" s="82">
        <v>0.57433181408163303</v>
      </c>
      <c r="M21" s="82">
        <v>0.66064501026315803</v>
      </c>
      <c r="N21" s="82">
        <v>0.67674577583333295</v>
      </c>
      <c r="O21" s="41"/>
      <c r="P21" s="56"/>
    </row>
    <row r="22" spans="1:16" ht="13.35" customHeight="1" x14ac:dyDescent="0.2">
      <c r="K22" s="74" t="s">
        <v>55</v>
      </c>
      <c r="L22" s="82">
        <v>1.20239616591837</v>
      </c>
      <c r="M22" s="82">
        <v>1.1829675842105301</v>
      </c>
      <c r="N22" s="82">
        <v>1.39043069722222</v>
      </c>
      <c r="O22" s="41"/>
      <c r="P22" s="56"/>
    </row>
    <row r="23" spans="1:16" ht="13.35" customHeight="1" x14ac:dyDescent="0.2">
      <c r="K23" s="74" t="s">
        <v>56</v>
      </c>
      <c r="L23" s="82">
        <v>3.30230574632653</v>
      </c>
      <c r="M23" s="82">
        <v>3.1184601294736898</v>
      </c>
      <c r="N23" s="82">
        <v>3.7429394630555599</v>
      </c>
      <c r="O23" s="41"/>
      <c r="P23" s="56"/>
    </row>
    <row r="24" spans="1:16" ht="13.35" customHeight="1" x14ac:dyDescent="0.2">
      <c r="K24" s="74" t="s">
        <v>57</v>
      </c>
      <c r="L24" s="82">
        <v>8.1817012414285699</v>
      </c>
      <c r="M24" s="82">
        <v>7.24987670473684</v>
      </c>
      <c r="N24" s="82">
        <v>7.9497312213888902</v>
      </c>
      <c r="O24" s="41"/>
      <c r="P24" s="56"/>
    </row>
    <row r="25" spans="1:16" ht="13.35" customHeight="1" x14ac:dyDescent="0.2">
      <c r="K25" s="74" t="s">
        <v>58</v>
      </c>
      <c r="L25" s="82">
        <v>20.974926931224498</v>
      </c>
      <c r="M25" s="82">
        <v>18.158979958421099</v>
      </c>
      <c r="N25" s="82">
        <v>18.409279366666699</v>
      </c>
      <c r="O25" s="41"/>
      <c r="P25" s="56"/>
    </row>
    <row r="26" spans="1:16" ht="13.35" customHeight="1" x14ac:dyDescent="0.2">
      <c r="K26" s="74" t="s">
        <v>59</v>
      </c>
      <c r="L26" s="82">
        <v>35.670120950408197</v>
      </c>
      <c r="M26" s="82">
        <v>35.968813325526298</v>
      </c>
      <c r="N26" s="82">
        <v>34.1608918522222</v>
      </c>
      <c r="O26" s="41"/>
      <c r="P26" s="56"/>
    </row>
    <row r="27" spans="1:16" ht="13.35" customHeight="1" x14ac:dyDescent="0.2">
      <c r="B27" s="15"/>
      <c r="I27" s="12"/>
      <c r="K27" s="74" t="s">
        <v>60</v>
      </c>
      <c r="L27" s="82">
        <v>17.4349717857143</v>
      </c>
      <c r="M27" s="82">
        <v>18.5473633902632</v>
      </c>
      <c r="N27" s="82">
        <v>18.0435278097222</v>
      </c>
      <c r="O27" s="41"/>
    </row>
    <row r="28" spans="1:16" ht="13.35" customHeight="1" x14ac:dyDescent="0.2">
      <c r="A28" s="2" t="s">
        <v>1</v>
      </c>
      <c r="B28" s="194"/>
      <c r="C28" s="194"/>
      <c r="D28" s="194"/>
      <c r="E28" s="194"/>
      <c r="F28" s="194"/>
      <c r="K28" s="74" t="s">
        <v>61</v>
      </c>
      <c r="L28" s="82">
        <v>6.7996628953061196</v>
      </c>
      <c r="M28" s="82">
        <v>7.7212671742105297</v>
      </c>
      <c r="N28" s="82">
        <v>7.8977574172222198</v>
      </c>
      <c r="O28" s="41"/>
    </row>
    <row r="29" spans="1:16" ht="13.35" customHeight="1" x14ac:dyDescent="0.2">
      <c r="K29" s="74" t="s">
        <v>62</v>
      </c>
      <c r="L29" s="82">
        <v>3.0809839477551</v>
      </c>
      <c r="M29" s="82">
        <v>3.6629405023684201</v>
      </c>
      <c r="N29" s="82">
        <v>3.9862941708333399</v>
      </c>
      <c r="O29" s="41"/>
    </row>
    <row r="30" spans="1:16" ht="13.35" customHeight="1" x14ac:dyDescent="0.2">
      <c r="K30" s="74" t="s">
        <v>63</v>
      </c>
      <c r="L30" s="82">
        <v>1.3326566685714301</v>
      </c>
      <c r="M30" s="82">
        <v>1.79560592236842</v>
      </c>
      <c r="N30" s="82">
        <v>2.0536715091666702</v>
      </c>
      <c r="O30" s="41"/>
    </row>
    <row r="31" spans="1:16" ht="13.35" customHeight="1" x14ac:dyDescent="0.2">
      <c r="K31" s="74" t="s">
        <v>64</v>
      </c>
      <c r="L31" s="82">
        <v>0.73411750612244897</v>
      </c>
      <c r="M31" s="82">
        <v>0.89198532868421099</v>
      </c>
      <c r="N31" s="82">
        <v>0.97483429583333303</v>
      </c>
      <c r="O31" s="41"/>
      <c r="P31" s="57"/>
    </row>
    <row r="32" spans="1:16" ht="13.35" customHeight="1" x14ac:dyDescent="0.2">
      <c r="K32" s="74" t="s">
        <v>52</v>
      </c>
      <c r="L32" s="82">
        <v>0.42724729510204101</v>
      </c>
      <c r="M32" s="82">
        <v>0.60497093315789496</v>
      </c>
      <c r="N32" s="82">
        <v>0.47511961916666701</v>
      </c>
      <c r="O32" s="41"/>
      <c r="P32" s="57"/>
    </row>
    <row r="33" spans="8:17" ht="13.35" customHeight="1" x14ac:dyDescent="0.2">
      <c r="K33" s="83"/>
      <c r="L33" s="115">
        <f>SUM(L20:L32)</f>
        <v>99.999999999591878</v>
      </c>
      <c r="M33" s="115">
        <f>SUM(M20:M32)</f>
        <v>100.00000000078956</v>
      </c>
      <c r="N33" s="115">
        <f>SUM(N20:N32)</f>
        <v>100.00000000027779</v>
      </c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84</v>
      </c>
      <c r="M36" s="81" t="s">
        <v>80</v>
      </c>
      <c r="N36" s="81" t="s">
        <v>79</v>
      </c>
      <c r="O36" s="41"/>
      <c r="P36" s="57"/>
      <c r="Q36" s="42"/>
    </row>
    <row r="37" spans="8:17" ht="13.35" customHeight="1" x14ac:dyDescent="0.2">
      <c r="K37" s="103" t="s">
        <v>77</v>
      </c>
      <c r="L37" s="82">
        <v>0.210926307297297</v>
      </c>
      <c r="M37" s="82" t="e">
        <v>#N/A</v>
      </c>
      <c r="N37" s="82" t="e">
        <v>#N/A</v>
      </c>
      <c r="O37" s="41"/>
      <c r="P37" s="57"/>
      <c r="Q37" s="42"/>
    </row>
    <row r="38" spans="8:17" ht="13.35" customHeight="1" x14ac:dyDescent="0.2">
      <c r="K38" s="155" t="s">
        <v>54</v>
      </c>
      <c r="L38" s="82">
        <v>0.54774234702702695</v>
      </c>
      <c r="M38" s="82" t="e">
        <v>#N/A</v>
      </c>
      <c r="N38" s="82" t="e">
        <v>#N/A</v>
      </c>
      <c r="O38" s="41"/>
      <c r="P38" s="57"/>
      <c r="Q38" s="42"/>
    </row>
    <row r="39" spans="8:17" ht="13.35" customHeight="1" x14ac:dyDescent="0.2">
      <c r="K39" s="74" t="s">
        <v>55</v>
      </c>
      <c r="L39" s="82">
        <v>1.1000694875675701</v>
      </c>
      <c r="M39" s="82" t="e">
        <v>#N/A</v>
      </c>
      <c r="N39" s="82" t="e">
        <v>#N/A</v>
      </c>
      <c r="O39" s="41"/>
      <c r="P39" s="57"/>
      <c r="Q39" s="42"/>
    </row>
    <row r="40" spans="8:17" ht="13.35" customHeight="1" x14ac:dyDescent="0.2">
      <c r="K40" s="74" t="s">
        <v>56</v>
      </c>
      <c r="L40" s="82">
        <v>3.1104831140540501</v>
      </c>
      <c r="M40" s="82" t="e">
        <v>#N/A</v>
      </c>
      <c r="N40" s="82" t="e">
        <v>#N/A</v>
      </c>
      <c r="O40" s="41"/>
      <c r="P40" s="58"/>
      <c r="Q40" s="42"/>
    </row>
    <row r="41" spans="8:17" ht="13.35" customHeight="1" x14ac:dyDescent="0.2">
      <c r="K41" s="74" t="s">
        <v>57</v>
      </c>
      <c r="L41" s="82">
        <v>6.9544912391891902</v>
      </c>
      <c r="M41" s="82" t="e">
        <v>#N/A</v>
      </c>
      <c r="N41" s="82" t="e">
        <v>#N/A</v>
      </c>
      <c r="O41" s="41"/>
      <c r="P41" s="58"/>
      <c r="Q41" s="42"/>
    </row>
    <row r="42" spans="8:17" ht="13.35" customHeight="1" x14ac:dyDescent="0.2">
      <c r="K42" s="74" t="s">
        <v>58</v>
      </c>
      <c r="L42" s="82">
        <v>16.973047360540502</v>
      </c>
      <c r="M42" s="82" t="e">
        <v>#N/A</v>
      </c>
      <c r="N42" s="82" t="e">
        <v>#N/A</v>
      </c>
    </row>
    <row r="43" spans="8:17" ht="13.35" customHeight="1" x14ac:dyDescent="0.2">
      <c r="K43" s="74" t="s">
        <v>59</v>
      </c>
      <c r="L43" s="82">
        <v>37.52436453</v>
      </c>
      <c r="M43" s="82" t="e">
        <v>#N/A</v>
      </c>
      <c r="N43" s="82" t="e">
        <v>#N/A</v>
      </c>
    </row>
    <row r="44" spans="8:17" ht="13.35" customHeight="1" x14ac:dyDescent="0.2">
      <c r="K44" s="74" t="s">
        <v>60</v>
      </c>
      <c r="L44" s="82">
        <v>19.776620294864902</v>
      </c>
      <c r="M44" s="82" t="e">
        <v>#N/A</v>
      </c>
      <c r="N44" s="82" t="e">
        <v>#N/A</v>
      </c>
    </row>
    <row r="45" spans="8:17" ht="13.35" customHeight="1" x14ac:dyDescent="0.2">
      <c r="K45" s="74" t="s">
        <v>61</v>
      </c>
      <c r="L45" s="82">
        <v>7.3850114094594597</v>
      </c>
      <c r="M45" s="82" t="e">
        <v>#N/A</v>
      </c>
      <c r="N45" s="82" t="e">
        <v>#N/A</v>
      </c>
    </row>
    <row r="46" spans="8:17" ht="13.35" customHeight="1" x14ac:dyDescent="0.2">
      <c r="K46" s="74" t="s">
        <v>62</v>
      </c>
      <c r="L46" s="82">
        <v>3.73409253135135</v>
      </c>
      <c r="M46" s="82" t="e">
        <v>#N/A</v>
      </c>
      <c r="N46" s="82" t="e">
        <v>#N/A</v>
      </c>
    </row>
    <row r="47" spans="8:17" ht="13.35" customHeight="1" x14ac:dyDescent="0.2">
      <c r="K47" s="74" t="s">
        <v>63</v>
      </c>
      <c r="L47" s="82">
        <v>1.4927463489189201</v>
      </c>
      <c r="M47" s="82" t="e">
        <v>#N/A</v>
      </c>
      <c r="N47" s="82" t="e">
        <v>#N/A</v>
      </c>
    </row>
    <row r="48" spans="8:17" x14ac:dyDescent="0.2">
      <c r="K48" s="74" t="s">
        <v>64</v>
      </c>
      <c r="L48" s="82">
        <v>0.78066344459459402</v>
      </c>
      <c r="M48" s="82" t="e">
        <v>#N/A</v>
      </c>
      <c r="N48" s="82" t="e">
        <v>#N/A</v>
      </c>
    </row>
    <row r="49" spans="11:14" x14ac:dyDescent="0.2">
      <c r="K49" s="74" t="s">
        <v>52</v>
      </c>
      <c r="L49" s="82">
        <v>0.409741584864865</v>
      </c>
      <c r="M49" s="82" t="e">
        <v>#N/A</v>
      </c>
      <c r="N49" s="82" t="e">
        <v>#N/A</v>
      </c>
    </row>
    <row r="50" spans="11:14" x14ac:dyDescent="0.2">
      <c r="L50" s="115">
        <f>SUM(L37:L49)</f>
        <v>99.999999999729724</v>
      </c>
      <c r="M50" s="115" t="e">
        <f>SUM(M37:M49)</f>
        <v>#N/A</v>
      </c>
      <c r="N50" s="115" t="e">
        <f>SUM(N37:N49)</f>
        <v>#N/A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S34" sqref="S34"/>
    </sheetView>
  </sheetViews>
  <sheetFormatPr defaultColWidth="9.33203125" defaultRowHeight="12.75" customHeight="1" x14ac:dyDescent="0.2"/>
  <cols>
    <col min="1" max="9" width="9.33203125" style="5"/>
    <col min="10" max="10" width="9.33203125" style="119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15</v>
      </c>
      <c r="L1" s="7"/>
      <c r="N1" s="8"/>
    </row>
    <row r="2" spans="2:14" ht="13.35" customHeight="1" thickBot="1" x14ac:dyDescent="0.25">
      <c r="B2" s="29" t="s">
        <v>18</v>
      </c>
      <c r="K2" s="30" t="s">
        <v>10</v>
      </c>
      <c r="L2" s="30" t="s">
        <v>11</v>
      </c>
      <c r="M2" s="30" t="s">
        <v>12</v>
      </c>
    </row>
    <row r="3" spans="2:14" ht="12.75" customHeight="1" x14ac:dyDescent="0.2">
      <c r="J3" s="118">
        <v>36176</v>
      </c>
      <c r="K3" s="89">
        <v>1.8636065573770499</v>
      </c>
      <c r="L3" s="89">
        <v>1.9</v>
      </c>
      <c r="M3" s="89">
        <v>1.8023909703835601</v>
      </c>
      <c r="N3" s="9"/>
    </row>
    <row r="4" spans="2:14" ht="12.75" customHeight="1" x14ac:dyDescent="0.2">
      <c r="J4" s="118">
        <v>36266</v>
      </c>
      <c r="K4" s="89"/>
      <c r="L4" s="89"/>
      <c r="M4" s="89"/>
      <c r="N4" s="17"/>
    </row>
    <row r="5" spans="2:14" ht="12.75" customHeight="1" x14ac:dyDescent="0.2">
      <c r="J5" s="118">
        <v>36357</v>
      </c>
      <c r="K5" s="89"/>
      <c r="L5" s="89"/>
      <c r="M5" s="89"/>
      <c r="N5" s="17"/>
    </row>
    <row r="6" spans="2:14" ht="12.75" customHeight="1" x14ac:dyDescent="0.2">
      <c r="J6" s="118">
        <v>36449</v>
      </c>
      <c r="K6" s="89"/>
      <c r="L6" s="89"/>
      <c r="M6" s="89"/>
      <c r="N6" s="17"/>
    </row>
    <row r="7" spans="2:14" ht="12.75" customHeight="1" x14ac:dyDescent="0.2">
      <c r="J7" s="118">
        <v>36541</v>
      </c>
      <c r="K7" s="89">
        <v>1.7710638297872301</v>
      </c>
      <c r="L7" s="89">
        <v>1.7</v>
      </c>
      <c r="M7" s="89">
        <v>1.7646785529426099</v>
      </c>
      <c r="N7" s="17"/>
    </row>
    <row r="8" spans="2:14" ht="12.75" customHeight="1" x14ac:dyDescent="0.2">
      <c r="J8" s="118">
        <v>36632</v>
      </c>
      <c r="K8" s="89"/>
      <c r="L8" s="89"/>
      <c r="M8" s="89"/>
      <c r="N8" s="17"/>
    </row>
    <row r="9" spans="2:14" ht="12.75" customHeight="1" x14ac:dyDescent="0.2">
      <c r="J9" s="118">
        <v>36723</v>
      </c>
      <c r="K9" s="89"/>
      <c r="L9" s="89"/>
      <c r="M9" s="89"/>
      <c r="N9" s="17"/>
    </row>
    <row r="10" spans="2:14" ht="12.75" customHeight="1" x14ac:dyDescent="0.2">
      <c r="J10" s="118">
        <v>36815</v>
      </c>
      <c r="K10" s="89"/>
      <c r="L10" s="89"/>
      <c r="M10" s="89"/>
      <c r="N10" s="17"/>
    </row>
    <row r="11" spans="2:14" ht="12.75" customHeight="1" x14ac:dyDescent="0.2">
      <c r="J11" s="118">
        <v>36907</v>
      </c>
      <c r="K11" s="89">
        <v>1.80553191489362</v>
      </c>
      <c r="L11" s="89">
        <v>1.8</v>
      </c>
      <c r="M11" s="89">
        <v>1.82023255813954</v>
      </c>
      <c r="N11" s="17"/>
    </row>
    <row r="12" spans="2:14" ht="12.75" customHeight="1" x14ac:dyDescent="0.2">
      <c r="J12" s="118">
        <v>36997</v>
      </c>
      <c r="K12" s="89">
        <v>1.804</v>
      </c>
      <c r="L12" s="89">
        <v>1.8</v>
      </c>
      <c r="M12" s="89">
        <v>1.7817329268292701</v>
      </c>
      <c r="N12" s="17"/>
    </row>
    <row r="13" spans="2:14" ht="12.75" customHeight="1" x14ac:dyDescent="0.2">
      <c r="J13" s="118">
        <v>37088</v>
      </c>
      <c r="K13" s="89">
        <v>1.8132352941176499</v>
      </c>
      <c r="L13" s="89">
        <v>1.8</v>
      </c>
      <c r="M13" s="89">
        <v>1.80331666666667</v>
      </c>
      <c r="N13" s="17"/>
    </row>
    <row r="14" spans="2:14" ht="12.75" customHeight="1" x14ac:dyDescent="0.2">
      <c r="J14" s="118">
        <v>37180</v>
      </c>
      <c r="K14" s="89">
        <v>1.82375</v>
      </c>
      <c r="L14" s="89">
        <v>1.8</v>
      </c>
      <c r="M14" s="89">
        <v>1.8423428571380001</v>
      </c>
      <c r="N14" s="17"/>
    </row>
    <row r="15" spans="2:14" ht="12.75" customHeight="1" x14ac:dyDescent="0.2">
      <c r="J15" s="118">
        <v>37272</v>
      </c>
      <c r="K15" s="89">
        <v>1.85357142857143</v>
      </c>
      <c r="L15" s="89">
        <v>1.9</v>
      </c>
      <c r="M15" s="89">
        <v>1.83496951347457</v>
      </c>
      <c r="N15" s="17"/>
    </row>
    <row r="16" spans="2:14" ht="12.75" customHeight="1" x14ac:dyDescent="0.2">
      <c r="J16" s="118">
        <v>37362</v>
      </c>
      <c r="K16" s="89">
        <v>1.8559523809523799</v>
      </c>
      <c r="L16" s="89">
        <v>1.8</v>
      </c>
      <c r="M16" s="89">
        <v>1.88217567567568</v>
      </c>
      <c r="N16" s="17"/>
    </row>
    <row r="17" spans="10:14" ht="12.75" customHeight="1" x14ac:dyDescent="0.2">
      <c r="J17" s="118">
        <v>37453</v>
      </c>
      <c r="K17" s="89">
        <v>1.85119047619048</v>
      </c>
      <c r="L17" s="89">
        <v>1.8</v>
      </c>
      <c r="M17" s="89">
        <v>1.82111372160973</v>
      </c>
      <c r="N17" s="17"/>
    </row>
    <row r="18" spans="10:14" ht="12.75" customHeight="1" x14ac:dyDescent="0.2">
      <c r="J18" s="118">
        <v>37545</v>
      </c>
      <c r="K18" s="89">
        <v>1.85326086956522</v>
      </c>
      <c r="L18" s="89">
        <v>1.8</v>
      </c>
      <c r="M18" s="89">
        <v>1.8337513718331699</v>
      </c>
      <c r="N18" s="17"/>
    </row>
    <row r="19" spans="10:14" ht="12.75" customHeight="1" x14ac:dyDescent="0.2">
      <c r="J19" s="118">
        <v>37637</v>
      </c>
      <c r="K19" s="89">
        <v>1.9</v>
      </c>
      <c r="L19" s="89">
        <v>1.9</v>
      </c>
      <c r="M19" s="89">
        <v>1.87108500534654</v>
      </c>
      <c r="N19" s="17"/>
    </row>
    <row r="20" spans="10:14" ht="12.75" customHeight="1" x14ac:dyDescent="0.2">
      <c r="J20" s="118">
        <v>37727</v>
      </c>
      <c r="K20" s="89">
        <v>1.8825000000000001</v>
      </c>
      <c r="L20" s="89">
        <v>1.9</v>
      </c>
      <c r="M20" s="89">
        <v>1.84591176470588</v>
      </c>
      <c r="N20" s="17"/>
    </row>
    <row r="21" spans="10:14" ht="12.75" customHeight="1" x14ac:dyDescent="0.2">
      <c r="J21" s="118">
        <v>37818</v>
      </c>
      <c r="K21" s="89">
        <v>1.8825000000000001</v>
      </c>
      <c r="L21" s="89">
        <v>1.8</v>
      </c>
      <c r="M21" s="89">
        <v>1.86161565921189</v>
      </c>
      <c r="N21" s="17"/>
    </row>
    <row r="22" spans="10:14" ht="12.75" customHeight="1" x14ac:dyDescent="0.2">
      <c r="J22" s="118">
        <v>37910</v>
      </c>
      <c r="K22" s="89">
        <v>1.9372093023255801</v>
      </c>
      <c r="L22" s="89">
        <v>1.9</v>
      </c>
      <c r="M22" s="89">
        <v>1.93447718490889</v>
      </c>
      <c r="N22" s="17"/>
    </row>
    <row r="23" spans="10:14" ht="12.75" customHeight="1" x14ac:dyDescent="0.2">
      <c r="J23" s="118">
        <v>38002</v>
      </c>
      <c r="K23" s="89">
        <v>1.91976744186047</v>
      </c>
      <c r="L23" s="89">
        <v>1.9</v>
      </c>
      <c r="M23" s="89">
        <v>1.83388888889694</v>
      </c>
      <c r="N23" s="17"/>
    </row>
    <row r="24" spans="10:14" ht="12.75" customHeight="1" x14ac:dyDescent="0.2">
      <c r="J24" s="118">
        <v>38093</v>
      </c>
      <c r="K24" s="89">
        <v>1.9127659574468101</v>
      </c>
      <c r="L24" s="89">
        <v>1.9</v>
      </c>
      <c r="M24" s="89">
        <v>1.8415287750953699</v>
      </c>
      <c r="N24" s="17"/>
    </row>
    <row r="25" spans="10:14" ht="12.75" customHeight="1" x14ac:dyDescent="0.2">
      <c r="J25" s="118">
        <v>38184</v>
      </c>
      <c r="K25" s="89">
        <v>1.9195652173913</v>
      </c>
      <c r="L25" s="89">
        <v>1.9</v>
      </c>
      <c r="M25" s="89">
        <v>1.9033125</v>
      </c>
      <c r="N25" s="17"/>
    </row>
    <row r="26" spans="10:14" ht="12.75" customHeight="1" x14ac:dyDescent="0.2">
      <c r="J26" s="118">
        <v>38276</v>
      </c>
      <c r="K26" s="89">
        <v>1.89239130434783</v>
      </c>
      <c r="L26" s="89">
        <v>1.9</v>
      </c>
      <c r="M26" s="89">
        <v>1.88266595381684</v>
      </c>
      <c r="N26" s="17"/>
    </row>
    <row r="27" spans="10:14" ht="12.75" customHeight="1" x14ac:dyDescent="0.2">
      <c r="J27" s="118">
        <v>38368</v>
      </c>
      <c r="K27" s="89">
        <v>1.89905652173913</v>
      </c>
      <c r="L27" s="89">
        <v>1.9</v>
      </c>
      <c r="M27" s="89">
        <v>1.8586920018797599</v>
      </c>
      <c r="N27" s="17"/>
    </row>
    <row r="28" spans="10:14" ht="12.75" customHeight="1" x14ac:dyDescent="0.2">
      <c r="J28" s="118">
        <v>38458</v>
      </c>
      <c r="K28" s="89">
        <v>1.8868717391304299</v>
      </c>
      <c r="L28" s="89">
        <v>1.9</v>
      </c>
      <c r="M28" s="89">
        <v>1.84964760032359</v>
      </c>
      <c r="N28" s="17"/>
    </row>
    <row r="29" spans="10:14" ht="12.75" customHeight="1" x14ac:dyDescent="0.2">
      <c r="J29" s="118">
        <v>38549</v>
      </c>
      <c r="K29" s="89">
        <v>1.94081081081081</v>
      </c>
      <c r="L29" s="89">
        <v>1.9</v>
      </c>
      <c r="M29" s="89">
        <v>1.8869516900693499</v>
      </c>
      <c r="N29" s="17"/>
    </row>
    <row r="30" spans="10:14" ht="12.75" customHeight="1" x14ac:dyDescent="0.2">
      <c r="J30" s="118">
        <v>38641</v>
      </c>
      <c r="K30" s="89">
        <v>1.88255813953488</v>
      </c>
      <c r="L30" s="89">
        <v>1.9</v>
      </c>
      <c r="M30" s="89">
        <v>1.88611111111111</v>
      </c>
      <c r="N30" s="17"/>
    </row>
    <row r="31" spans="10:14" ht="12.75" customHeight="1" x14ac:dyDescent="0.2">
      <c r="J31" s="118">
        <v>38733</v>
      </c>
      <c r="K31" s="89">
        <v>1.9</v>
      </c>
      <c r="L31" s="89">
        <v>1.9</v>
      </c>
      <c r="M31" s="89">
        <v>1.9020718457692101</v>
      </c>
      <c r="N31" s="17"/>
    </row>
    <row r="32" spans="10:14" ht="12.75" customHeight="1" x14ac:dyDescent="0.2">
      <c r="J32" s="118">
        <v>38823</v>
      </c>
      <c r="K32" s="89">
        <v>1.90583617021277</v>
      </c>
      <c r="L32" s="89">
        <v>1.9</v>
      </c>
      <c r="M32" s="89">
        <v>1.9187726216541801</v>
      </c>
      <c r="N32" s="17"/>
    </row>
    <row r="33" spans="10:14" ht="12.75" customHeight="1" x14ac:dyDescent="0.2">
      <c r="J33" s="118">
        <v>38914</v>
      </c>
      <c r="K33" s="89">
        <v>1.9168421052631599</v>
      </c>
      <c r="L33" s="89">
        <v>1.9</v>
      </c>
      <c r="M33" s="89">
        <v>1.89535332014103</v>
      </c>
      <c r="N33" s="17"/>
    </row>
    <row r="34" spans="10:14" ht="12.75" customHeight="1" x14ac:dyDescent="0.2">
      <c r="J34" s="118">
        <v>39006</v>
      </c>
      <c r="K34" s="89">
        <v>1.9191489361702101</v>
      </c>
      <c r="L34" s="89">
        <v>1.9</v>
      </c>
      <c r="M34" s="89">
        <v>1.9036931684770499</v>
      </c>
      <c r="N34" s="17"/>
    </row>
    <row r="35" spans="10:14" ht="12.75" customHeight="1" x14ac:dyDescent="0.2">
      <c r="J35" s="118">
        <v>39098</v>
      </c>
      <c r="K35" s="89">
        <v>1.9147058823529399</v>
      </c>
      <c r="L35" s="89">
        <v>1.9</v>
      </c>
      <c r="M35" s="89">
        <v>1.90335757967049</v>
      </c>
      <c r="N35" s="17"/>
    </row>
    <row r="36" spans="10:14" ht="12.75" customHeight="1" x14ac:dyDescent="0.2">
      <c r="J36" s="118">
        <v>39188</v>
      </c>
      <c r="K36" s="89">
        <v>1.92205882352941</v>
      </c>
      <c r="L36" s="89">
        <v>1.9</v>
      </c>
      <c r="M36" s="89">
        <v>1.9125250085763501</v>
      </c>
      <c r="N36" s="17"/>
    </row>
    <row r="37" spans="10:14" ht="12.75" customHeight="1" x14ac:dyDescent="0.2">
      <c r="J37" s="118">
        <v>39279</v>
      </c>
      <c r="K37" s="89">
        <v>1.95227272727273</v>
      </c>
      <c r="L37" s="89">
        <v>2</v>
      </c>
      <c r="M37" s="89">
        <v>1.90742153897467</v>
      </c>
      <c r="N37" s="17"/>
    </row>
    <row r="38" spans="10:14" ht="12.75" customHeight="1" x14ac:dyDescent="0.2">
      <c r="J38" s="118">
        <v>39371</v>
      </c>
      <c r="K38" s="89">
        <v>1.93260869565217</v>
      </c>
      <c r="L38" s="89">
        <v>2</v>
      </c>
      <c r="M38" s="89">
        <v>1.9360173180278999</v>
      </c>
      <c r="N38" s="17"/>
    </row>
    <row r="39" spans="10:14" ht="12.75" customHeight="1" x14ac:dyDescent="0.2">
      <c r="J39" s="118">
        <v>39463</v>
      </c>
      <c r="K39" s="89">
        <v>1.95</v>
      </c>
      <c r="L39" s="89">
        <v>2</v>
      </c>
      <c r="M39" s="89">
        <v>1.9435540540540499</v>
      </c>
      <c r="N39" s="17"/>
    </row>
    <row r="40" spans="10:14" ht="12.75" customHeight="1" x14ac:dyDescent="0.2">
      <c r="J40" s="118">
        <v>39554</v>
      </c>
      <c r="K40" s="89">
        <v>1.9468085106383</v>
      </c>
      <c r="L40" s="89">
        <v>2</v>
      </c>
      <c r="M40" s="89">
        <v>1.9618668495498199</v>
      </c>
      <c r="N40" s="17"/>
    </row>
    <row r="41" spans="10:14" ht="12.75" customHeight="1" x14ac:dyDescent="0.2">
      <c r="J41" s="118">
        <v>39645</v>
      </c>
      <c r="K41" s="89">
        <v>2.02551020408163</v>
      </c>
      <c r="L41" s="89">
        <v>2</v>
      </c>
      <c r="M41" s="89">
        <v>2.0506071307709601</v>
      </c>
      <c r="N41" s="17"/>
    </row>
    <row r="42" spans="10:14" ht="12.75" customHeight="1" x14ac:dyDescent="0.2">
      <c r="J42" s="118">
        <v>39737</v>
      </c>
      <c r="K42" s="89">
        <v>1.98668</v>
      </c>
      <c r="L42" s="89">
        <v>2</v>
      </c>
      <c r="M42" s="89">
        <v>2.02407565156969</v>
      </c>
      <c r="N42" s="17"/>
    </row>
    <row r="43" spans="10:14" ht="12.75" customHeight="1" x14ac:dyDescent="0.2">
      <c r="J43" s="118">
        <v>39829</v>
      </c>
      <c r="K43" s="89">
        <v>1.940625</v>
      </c>
      <c r="L43" s="89">
        <v>2</v>
      </c>
      <c r="M43" s="89">
        <v>1.9305759205967401</v>
      </c>
      <c r="N43" s="17"/>
    </row>
    <row r="44" spans="10:14" ht="12.75" customHeight="1" x14ac:dyDescent="0.2">
      <c r="J44" s="118">
        <v>39919</v>
      </c>
      <c r="K44" s="89">
        <v>1.9334487804878</v>
      </c>
      <c r="L44" s="89">
        <v>2</v>
      </c>
      <c r="M44" s="89">
        <v>1.9251346071444499</v>
      </c>
      <c r="N44" s="17"/>
    </row>
    <row r="45" spans="10:14" ht="12.75" customHeight="1" x14ac:dyDescent="0.2">
      <c r="J45" s="118">
        <v>40010</v>
      </c>
      <c r="K45" s="89">
        <v>1.98</v>
      </c>
      <c r="L45" s="89">
        <v>2</v>
      </c>
      <c r="M45" s="89">
        <v>1.93194117647059</v>
      </c>
      <c r="N45" s="17"/>
    </row>
    <row r="46" spans="10:14" ht="12.75" customHeight="1" x14ac:dyDescent="0.2">
      <c r="J46" s="118">
        <v>40102</v>
      </c>
      <c r="K46" s="89">
        <v>1.91879591836735</v>
      </c>
      <c r="L46" s="89">
        <v>2</v>
      </c>
      <c r="M46" s="89">
        <v>1.86821829268293</v>
      </c>
      <c r="N46" s="17"/>
    </row>
    <row r="47" spans="10:14" ht="12.75" customHeight="1" x14ac:dyDescent="0.2">
      <c r="J47" s="118">
        <v>40194</v>
      </c>
      <c r="K47" s="89">
        <v>1.9078313725490199</v>
      </c>
      <c r="L47" s="89">
        <v>1.9</v>
      </c>
      <c r="M47" s="89">
        <v>1.8415226190476199</v>
      </c>
      <c r="N47" s="17"/>
    </row>
    <row r="48" spans="10:14" ht="12.75" customHeight="1" x14ac:dyDescent="0.2">
      <c r="J48" s="118">
        <v>40284</v>
      </c>
      <c r="K48" s="89">
        <v>1.9071056368888899</v>
      </c>
      <c r="L48" s="89">
        <v>1.9</v>
      </c>
      <c r="M48" s="89">
        <v>1.83727631578947</v>
      </c>
      <c r="N48" s="17"/>
    </row>
    <row r="49" spans="10:14" ht="12.75" customHeight="1" x14ac:dyDescent="0.2">
      <c r="J49" s="118">
        <v>40375</v>
      </c>
      <c r="K49" s="89">
        <v>1.95381511627907</v>
      </c>
      <c r="L49" s="89">
        <v>1.9</v>
      </c>
      <c r="M49" s="89">
        <v>1.85489594594595</v>
      </c>
      <c r="N49" s="17"/>
    </row>
    <row r="50" spans="10:14" ht="12.75" customHeight="1" x14ac:dyDescent="0.2">
      <c r="J50" s="118">
        <v>40467</v>
      </c>
      <c r="K50" s="89">
        <v>1.8976349479166701</v>
      </c>
      <c r="L50" s="89">
        <v>1.9</v>
      </c>
      <c r="M50" s="89">
        <v>1.84627304979744</v>
      </c>
      <c r="N50" s="17"/>
    </row>
    <row r="51" spans="10:14" ht="12.75" customHeight="1" x14ac:dyDescent="0.2">
      <c r="J51" s="118">
        <v>40559</v>
      </c>
      <c r="K51" s="89">
        <v>1.95</v>
      </c>
      <c r="L51" s="89">
        <v>2</v>
      </c>
      <c r="M51" s="89">
        <v>1.90666828773062</v>
      </c>
      <c r="N51" s="17"/>
    </row>
    <row r="52" spans="10:14" ht="12.75" customHeight="1" x14ac:dyDescent="0.2">
      <c r="J52" s="118">
        <v>40649</v>
      </c>
      <c r="K52" s="89">
        <v>1.9632892623270799</v>
      </c>
      <c r="L52" s="89">
        <v>2</v>
      </c>
      <c r="M52" s="89">
        <v>1.9283540962464001</v>
      </c>
      <c r="N52" s="17"/>
    </row>
    <row r="53" spans="10:14" ht="12.75" customHeight="1" x14ac:dyDescent="0.2">
      <c r="J53" s="118">
        <v>40740</v>
      </c>
      <c r="K53" s="89">
        <v>2.0067458164538499</v>
      </c>
      <c r="L53" s="89">
        <v>2</v>
      </c>
      <c r="M53" s="89">
        <v>1.9564094641582801</v>
      </c>
      <c r="N53" s="17"/>
    </row>
    <row r="54" spans="10:14" ht="12.75" customHeight="1" x14ac:dyDescent="0.2">
      <c r="J54" s="118">
        <v>40832</v>
      </c>
      <c r="K54" s="89">
        <v>2.0086294444450998</v>
      </c>
      <c r="L54" s="89">
        <v>2</v>
      </c>
      <c r="M54" s="89">
        <v>1.9220838623391701</v>
      </c>
      <c r="N54" s="17"/>
    </row>
    <row r="55" spans="10:14" ht="12.75" customHeight="1" x14ac:dyDescent="0.2">
      <c r="J55" s="118">
        <v>40924</v>
      </c>
      <c r="K55" s="89">
        <v>1.9793593976456501</v>
      </c>
      <c r="L55" s="89">
        <v>2</v>
      </c>
      <c r="M55" s="89">
        <v>1.86966598396205</v>
      </c>
      <c r="N55" s="17"/>
    </row>
    <row r="56" spans="10:14" ht="12.75" customHeight="1" x14ac:dyDescent="0.2">
      <c r="J56" s="118">
        <v>41015</v>
      </c>
      <c r="K56" s="89">
        <v>1.98728242044348</v>
      </c>
      <c r="L56" s="89">
        <v>2</v>
      </c>
      <c r="M56" s="89">
        <v>1.9086953139909</v>
      </c>
      <c r="N56" s="17"/>
    </row>
    <row r="57" spans="10:14" ht="12.75" customHeight="1" x14ac:dyDescent="0.2">
      <c r="J57" s="118">
        <v>41106</v>
      </c>
      <c r="K57" s="89">
        <v>2.0226082675447401</v>
      </c>
      <c r="L57" s="89">
        <v>2</v>
      </c>
      <c r="M57" s="89">
        <v>1.9514550740459</v>
      </c>
      <c r="N57" s="17"/>
    </row>
    <row r="58" spans="10:14" ht="12.75" customHeight="1" x14ac:dyDescent="0.2">
      <c r="J58" s="118">
        <v>41198</v>
      </c>
      <c r="K58" s="89">
        <v>1.97826628472292</v>
      </c>
      <c r="L58" s="89">
        <v>2</v>
      </c>
      <c r="M58" s="89">
        <v>1.9493334829614599</v>
      </c>
      <c r="N58" s="17"/>
    </row>
    <row r="59" spans="10:14" ht="12.75" customHeight="1" x14ac:dyDescent="0.2">
      <c r="J59" s="118">
        <v>41290</v>
      </c>
      <c r="K59" s="89">
        <v>1.98469436170213</v>
      </c>
      <c r="L59" s="89">
        <v>2</v>
      </c>
      <c r="M59" s="89">
        <v>1.93700574029448</v>
      </c>
      <c r="N59" s="17"/>
    </row>
    <row r="60" spans="10:14" ht="12.75" customHeight="1" x14ac:dyDescent="0.2">
      <c r="J60" s="118">
        <v>41380</v>
      </c>
      <c r="K60" s="89">
        <v>1.9704720539795499</v>
      </c>
      <c r="L60" s="89">
        <v>2</v>
      </c>
      <c r="M60" s="89">
        <v>1.9411563092914501</v>
      </c>
      <c r="N60" s="17"/>
    </row>
    <row r="61" spans="10:14" ht="12.75" customHeight="1" x14ac:dyDescent="0.2">
      <c r="J61" s="118">
        <v>41471</v>
      </c>
      <c r="K61" s="89">
        <v>1.951517875</v>
      </c>
      <c r="L61" s="89">
        <v>1.9</v>
      </c>
      <c r="M61" s="89">
        <v>1.8901473336911501</v>
      </c>
      <c r="N61" s="17"/>
    </row>
    <row r="62" spans="10:14" ht="12.75" customHeight="1" x14ac:dyDescent="0.2">
      <c r="J62" s="118">
        <v>41563</v>
      </c>
      <c r="K62" s="89">
        <v>1.9310465116279101</v>
      </c>
      <c r="L62" s="89">
        <v>2</v>
      </c>
      <c r="M62" s="89">
        <v>1.8404309719788801</v>
      </c>
      <c r="N62" s="17"/>
    </row>
    <row r="63" spans="10:14" ht="12.75" customHeight="1" x14ac:dyDescent="0.2">
      <c r="J63" s="118">
        <v>41655</v>
      </c>
      <c r="K63" s="89">
        <v>1.8654815340909101</v>
      </c>
      <c r="L63" s="89">
        <v>1.9</v>
      </c>
      <c r="M63" s="89">
        <v>1.8067763205224301</v>
      </c>
      <c r="N63" s="17"/>
    </row>
    <row r="64" spans="10:14" ht="12.75" customHeight="1" x14ac:dyDescent="0.2">
      <c r="J64" s="118">
        <v>41745</v>
      </c>
      <c r="K64" s="89">
        <v>1.8483068181818201</v>
      </c>
      <c r="L64" s="89">
        <v>1.9</v>
      </c>
      <c r="M64" s="89">
        <v>1.7759374086700499</v>
      </c>
      <c r="N64" s="17"/>
    </row>
    <row r="65" spans="10:14" ht="12.75" customHeight="1" x14ac:dyDescent="0.2">
      <c r="J65" s="118">
        <v>41836</v>
      </c>
      <c r="K65" s="89">
        <v>1.85886383752245</v>
      </c>
      <c r="L65" s="89">
        <v>1.9</v>
      </c>
      <c r="M65" s="89">
        <v>1.76729019202765</v>
      </c>
      <c r="N65" s="17"/>
    </row>
    <row r="66" spans="10:14" ht="12.75" customHeight="1" x14ac:dyDescent="0.2">
      <c r="J66" s="118">
        <v>41928</v>
      </c>
      <c r="K66" s="89">
        <v>1.80116069210204</v>
      </c>
      <c r="L66" s="89">
        <v>1.8</v>
      </c>
      <c r="M66" s="89">
        <v>1.709034838947</v>
      </c>
      <c r="N66" s="17"/>
    </row>
    <row r="67" spans="10:14" ht="12.75" customHeight="1" x14ac:dyDescent="0.2">
      <c r="J67" s="118">
        <v>42020</v>
      </c>
      <c r="K67" s="89">
        <v>1.77023958333333</v>
      </c>
      <c r="L67" s="89">
        <v>1.8</v>
      </c>
      <c r="M67" s="89">
        <v>1.689924685117</v>
      </c>
      <c r="N67" s="17"/>
    </row>
    <row r="68" spans="10:14" ht="12.75" customHeight="1" x14ac:dyDescent="0.2">
      <c r="J68" s="118">
        <v>42110</v>
      </c>
      <c r="K68" s="89">
        <v>1.83670666666667</v>
      </c>
      <c r="L68" s="89">
        <v>1.85</v>
      </c>
      <c r="M68" s="89">
        <v>1.74976041465316</v>
      </c>
      <c r="N68" s="17"/>
    </row>
    <row r="69" spans="10:14" ht="12.75" customHeight="1" x14ac:dyDescent="0.2">
      <c r="J69" s="118">
        <v>42201</v>
      </c>
      <c r="K69" s="89">
        <v>1.8567875</v>
      </c>
      <c r="L69" s="89">
        <v>1.9</v>
      </c>
      <c r="M69" s="89">
        <v>1.72273803921536</v>
      </c>
      <c r="N69" s="17"/>
    </row>
    <row r="70" spans="10:14" ht="12.75" customHeight="1" x14ac:dyDescent="0.2">
      <c r="J70" s="118">
        <v>42293</v>
      </c>
      <c r="K70" s="89">
        <v>1.8625340909090899</v>
      </c>
      <c r="L70" s="89">
        <v>1.9</v>
      </c>
      <c r="M70" s="89">
        <v>1.73539189189189</v>
      </c>
      <c r="N70" s="17"/>
    </row>
    <row r="71" spans="10:14" ht="12.75" customHeight="1" x14ac:dyDescent="0.2">
      <c r="J71" s="118">
        <v>42385</v>
      </c>
      <c r="K71" s="89">
        <v>1.80152222222222</v>
      </c>
      <c r="L71" s="89">
        <v>1.85</v>
      </c>
      <c r="M71" s="89">
        <v>1.64540904844043</v>
      </c>
      <c r="N71" s="17"/>
    </row>
    <row r="72" spans="10:14" ht="12.75" customHeight="1" x14ac:dyDescent="0.2">
      <c r="J72" s="118">
        <v>42476</v>
      </c>
      <c r="K72" s="89">
        <v>1.8149625</v>
      </c>
      <c r="L72" s="89">
        <v>1.8</v>
      </c>
      <c r="M72" s="89">
        <v>1.6899428571428601</v>
      </c>
      <c r="N72" s="17"/>
    </row>
    <row r="73" spans="10:14" ht="12.75" customHeight="1" x14ac:dyDescent="0.2">
      <c r="J73" s="118">
        <v>42567</v>
      </c>
      <c r="K73" s="89">
        <v>1.7986961141540501</v>
      </c>
      <c r="L73" s="89">
        <v>1.8</v>
      </c>
      <c r="M73" s="89">
        <v>1.6775708328561001</v>
      </c>
      <c r="N73" s="17"/>
    </row>
    <row r="74" spans="10:14" ht="12.75" customHeight="1" x14ac:dyDescent="0.2">
      <c r="J74" s="118">
        <v>42659</v>
      </c>
      <c r="K74" s="89">
        <v>1.8250078059058801</v>
      </c>
      <c r="L74" s="89">
        <v>1.8</v>
      </c>
      <c r="M74" s="89">
        <v>1.6940522782890901</v>
      </c>
      <c r="N74" s="17"/>
    </row>
    <row r="75" spans="10:14" ht="12.75" customHeight="1" x14ac:dyDescent="0.2">
      <c r="J75" s="118">
        <v>42751</v>
      </c>
      <c r="K75" s="89">
        <v>1.82196099769302</v>
      </c>
      <c r="L75" s="89">
        <v>1.8</v>
      </c>
      <c r="M75" s="89">
        <v>1.680593505467</v>
      </c>
      <c r="N75" s="17"/>
    </row>
    <row r="76" spans="10:14" ht="12.75" customHeight="1" x14ac:dyDescent="0.2">
      <c r="J76" s="118">
        <v>42841</v>
      </c>
      <c r="K76" s="89">
        <v>1.800547741715</v>
      </c>
      <c r="L76" s="89">
        <v>1.8</v>
      </c>
      <c r="M76" s="89">
        <v>1.6986820040522399</v>
      </c>
      <c r="N76" s="17"/>
    </row>
    <row r="77" spans="10:14" ht="12.75" customHeight="1" x14ac:dyDescent="0.2">
      <c r="J77" s="118">
        <v>42932</v>
      </c>
      <c r="K77" s="89">
        <v>1.8335099801214301</v>
      </c>
      <c r="L77" s="89">
        <v>1.9</v>
      </c>
      <c r="M77" s="89">
        <v>1.72735593157421</v>
      </c>
      <c r="N77" s="17"/>
    </row>
    <row r="78" spans="10:14" ht="12.75" customHeight="1" x14ac:dyDescent="0.2">
      <c r="J78" s="118">
        <v>43024</v>
      </c>
      <c r="K78" s="89">
        <v>1.88053609426279</v>
      </c>
      <c r="L78" s="89">
        <v>1.9</v>
      </c>
      <c r="M78" s="89">
        <v>1.7594056236901801</v>
      </c>
      <c r="N78" s="17"/>
    </row>
    <row r="79" spans="10:14" ht="12.75" customHeight="1" x14ac:dyDescent="0.2">
      <c r="J79" s="118">
        <v>43116</v>
      </c>
      <c r="K79" s="89">
        <v>1.85483461087333</v>
      </c>
      <c r="L79" s="89">
        <v>1.8</v>
      </c>
      <c r="M79" s="89">
        <v>1.7822589974187599</v>
      </c>
      <c r="N79" s="17"/>
    </row>
    <row r="80" spans="10:14" ht="12.75" customHeight="1" x14ac:dyDescent="0.2">
      <c r="J80" s="118">
        <v>43206</v>
      </c>
      <c r="K80" s="89">
        <v>1.8718133084488899</v>
      </c>
      <c r="L80" s="89">
        <v>1.9</v>
      </c>
      <c r="M80" s="89">
        <v>1.7772887450694299</v>
      </c>
      <c r="N80" s="17"/>
    </row>
    <row r="81" spans="9:14" ht="12.75" customHeight="1" x14ac:dyDescent="0.2">
      <c r="J81" s="118">
        <v>43297</v>
      </c>
      <c r="K81" s="89">
        <v>1.8783349174424999</v>
      </c>
      <c r="L81" s="89">
        <v>1.9</v>
      </c>
      <c r="M81" s="89">
        <v>1.7925234092731399</v>
      </c>
      <c r="N81" s="17"/>
    </row>
    <row r="82" spans="9:14" ht="12.75" customHeight="1" x14ac:dyDescent="0.2">
      <c r="J82" s="118">
        <v>43389</v>
      </c>
      <c r="K82" s="89">
        <v>1.8814473575153901</v>
      </c>
      <c r="L82" s="89">
        <v>1.9</v>
      </c>
      <c r="M82" s="89">
        <v>1.79798119820841</v>
      </c>
      <c r="N82" s="17"/>
    </row>
    <row r="83" spans="9:14" ht="12.75" customHeight="1" x14ac:dyDescent="0.2">
      <c r="J83" s="118">
        <v>43481</v>
      </c>
      <c r="K83" s="89">
        <v>1.81945055796364</v>
      </c>
      <c r="L83" s="89">
        <v>1.8</v>
      </c>
      <c r="M83" s="89">
        <v>1.73988011252291</v>
      </c>
      <c r="N83" s="9"/>
    </row>
    <row r="84" spans="9:14" ht="12.75" customHeight="1" x14ac:dyDescent="0.2">
      <c r="J84" s="118">
        <v>43571</v>
      </c>
      <c r="K84" s="89">
        <v>1.79485590425814</v>
      </c>
      <c r="L84" s="89">
        <v>1.8</v>
      </c>
      <c r="M84" s="89">
        <v>1.71674865876086</v>
      </c>
      <c r="N84" s="9"/>
    </row>
    <row r="85" spans="9:14" ht="12.75" customHeight="1" x14ac:dyDescent="0.2">
      <c r="J85" s="118">
        <v>43662</v>
      </c>
      <c r="K85" s="89">
        <v>1.7368376637540499</v>
      </c>
      <c r="L85" s="89">
        <v>1.7373525000000001</v>
      </c>
      <c r="M85" s="89">
        <v>1.62300900124252</v>
      </c>
      <c r="N85" s="9"/>
    </row>
    <row r="86" spans="9:14" ht="12.75" customHeight="1" x14ac:dyDescent="0.2">
      <c r="J86" s="118">
        <v>43754</v>
      </c>
      <c r="K86" s="89">
        <v>1.6705378656000001</v>
      </c>
      <c r="L86" s="89">
        <v>1.7</v>
      </c>
      <c r="M86" s="89">
        <v>1.5947222134972801</v>
      </c>
      <c r="N86" s="9"/>
    </row>
    <row r="87" spans="9:14" ht="12.75" customHeight="1" x14ac:dyDescent="0.2">
      <c r="I87" s="99"/>
      <c r="J87" s="118">
        <v>43846</v>
      </c>
      <c r="K87" s="89">
        <v>1.65692576730909</v>
      </c>
      <c r="L87" s="89">
        <v>1.7</v>
      </c>
      <c r="M87" s="89">
        <v>1.5691517094702101</v>
      </c>
    </row>
    <row r="88" spans="9:14" ht="12.75" customHeight="1" x14ac:dyDescent="0.2">
      <c r="I88" s="99"/>
      <c r="J88" s="118">
        <v>43937</v>
      </c>
      <c r="K88" s="89">
        <v>1.6687773468315801</v>
      </c>
      <c r="L88" s="89">
        <v>1.65</v>
      </c>
      <c r="M88" s="89">
        <v>1.5532265155028999</v>
      </c>
    </row>
    <row r="89" spans="9:14" ht="12.75" customHeight="1" x14ac:dyDescent="0.2">
      <c r="I89" s="99"/>
      <c r="J89" s="118">
        <v>44028</v>
      </c>
      <c r="K89" s="89">
        <v>1.6476113411809501</v>
      </c>
      <c r="L89" s="89">
        <v>1.65</v>
      </c>
      <c r="M89" s="89">
        <v>1.5564394324100299</v>
      </c>
    </row>
    <row r="90" spans="9:14" ht="12.75" customHeight="1" x14ac:dyDescent="0.2">
      <c r="I90" s="99"/>
      <c r="J90" s="118">
        <v>44120</v>
      </c>
      <c r="K90" s="89">
        <v>1.6561819345239099</v>
      </c>
      <c r="L90" s="89">
        <v>1.6</v>
      </c>
      <c r="M90" s="89">
        <v>1.55718545502212</v>
      </c>
    </row>
    <row r="91" spans="9:14" ht="12.75" customHeight="1" x14ac:dyDescent="0.2">
      <c r="I91" s="99"/>
      <c r="J91" s="118">
        <v>44212</v>
      </c>
      <c r="K91" s="89">
        <v>1.6891080483041701</v>
      </c>
      <c r="L91" s="89">
        <v>1.7</v>
      </c>
      <c r="M91" s="89">
        <v>1.5918795910541499</v>
      </c>
    </row>
    <row r="92" spans="9:14" ht="12.75" customHeight="1" x14ac:dyDescent="0.2">
      <c r="I92" s="99"/>
      <c r="J92" s="118">
        <v>44302</v>
      </c>
      <c r="K92" s="89">
        <v>1.68420752878444</v>
      </c>
      <c r="L92" s="89">
        <v>1.6541300860999999</v>
      </c>
      <c r="M92" s="89">
        <v>1.6186957415690899</v>
      </c>
    </row>
    <row r="93" spans="9:14" ht="12.75" customHeight="1" x14ac:dyDescent="0.2">
      <c r="I93" s="99"/>
      <c r="J93" s="118">
        <v>44393</v>
      </c>
      <c r="K93" s="89">
        <v>1.8160363464974401</v>
      </c>
      <c r="L93" s="89">
        <v>1.8</v>
      </c>
      <c r="M93" s="89">
        <v>1.7459994627300901</v>
      </c>
    </row>
    <row r="94" spans="9:14" ht="12.75" customHeight="1" x14ac:dyDescent="0.2">
      <c r="I94" s="99"/>
      <c r="J94" s="118">
        <v>44485</v>
      </c>
      <c r="K94" s="89">
        <v>1.89861225</v>
      </c>
      <c r="L94" s="89">
        <v>1.8</v>
      </c>
      <c r="M94" s="89">
        <v>1.85831848108108</v>
      </c>
    </row>
    <row r="95" spans="9:14" ht="12.75" customHeight="1" x14ac:dyDescent="0.2">
      <c r="I95" s="99"/>
      <c r="J95" s="118">
        <v>44577</v>
      </c>
      <c r="K95" s="89">
        <v>1.9720151396679999</v>
      </c>
      <c r="L95" s="89">
        <v>1.9</v>
      </c>
      <c r="M95" s="89">
        <v>1.8698496102917399</v>
      </c>
    </row>
    <row r="96" spans="9:14" ht="12.75" customHeight="1" x14ac:dyDescent="0.2">
      <c r="I96" s="99"/>
      <c r="J96" s="118">
        <v>44667</v>
      </c>
      <c r="K96" s="89">
        <v>2.0519858107755602</v>
      </c>
      <c r="L96" s="89">
        <v>2</v>
      </c>
      <c r="M96" s="89">
        <v>2.02404458403874</v>
      </c>
    </row>
    <row r="97" spans="9:14" ht="12.75" customHeight="1" x14ac:dyDescent="0.2">
      <c r="I97" s="99"/>
      <c r="J97" s="118">
        <v>44758</v>
      </c>
      <c r="K97" s="89">
        <v>2.1523135435652199</v>
      </c>
      <c r="L97" s="89">
        <v>2</v>
      </c>
      <c r="M97" s="89">
        <v>2.1620760705148299</v>
      </c>
    </row>
    <row r="98" spans="9:14" ht="12.75" customHeight="1" x14ac:dyDescent="0.2">
      <c r="I98" s="99"/>
      <c r="J98" s="118">
        <v>44850</v>
      </c>
      <c r="K98" s="89">
        <v>2.1753589479545501</v>
      </c>
      <c r="L98" s="89">
        <v>2</v>
      </c>
      <c r="M98" s="89">
        <v>2.1797983986001999</v>
      </c>
    </row>
    <row r="99" spans="9:14" ht="12.75" customHeight="1" x14ac:dyDescent="0.2">
      <c r="I99" s="99"/>
      <c r="J99" s="118">
        <v>44942</v>
      </c>
      <c r="K99" s="89">
        <v>2.12252451590909</v>
      </c>
      <c r="L99" s="89">
        <v>2</v>
      </c>
      <c r="M99" s="89">
        <v>2.1267318290994499</v>
      </c>
    </row>
    <row r="100" spans="9:14" ht="12.75" customHeight="1" x14ac:dyDescent="0.2">
      <c r="I100" s="99"/>
      <c r="J100" s="118">
        <v>45032</v>
      </c>
      <c r="K100" s="89">
        <v>2.1269645740816299</v>
      </c>
      <c r="L100" s="89">
        <v>2</v>
      </c>
      <c r="M100" s="89">
        <v>2.1355263822802999</v>
      </c>
    </row>
    <row r="101" spans="9:14" ht="12.75" customHeight="1" x14ac:dyDescent="0.2">
      <c r="I101" s="99"/>
      <c r="J101" s="118">
        <v>45123</v>
      </c>
      <c r="K101" s="89">
        <v>2.1366080102438998</v>
      </c>
      <c r="L101" s="89">
        <v>2</v>
      </c>
      <c r="M101" s="89">
        <v>2.1425382601557499</v>
      </c>
    </row>
    <row r="102" spans="9:14" ht="12.75" customHeight="1" x14ac:dyDescent="0.2">
      <c r="I102" s="99"/>
      <c r="J102" s="118">
        <v>45215</v>
      </c>
      <c r="K102" s="89">
        <v>2.1364810670588201</v>
      </c>
      <c r="L102" s="89">
        <v>2</v>
      </c>
      <c r="M102" s="89">
        <v>2.1383509196359598</v>
      </c>
    </row>
    <row r="103" spans="9:14" ht="12.75" customHeight="1" x14ac:dyDescent="0.2">
      <c r="I103" s="99"/>
      <c r="J103" s="118">
        <v>45307</v>
      </c>
      <c r="K103" s="89">
        <v>2.0460791734693902</v>
      </c>
      <c r="L103" s="89">
        <v>2</v>
      </c>
      <c r="M103" s="89">
        <v>2.0509780398522399</v>
      </c>
    </row>
    <row r="104" spans="9:14" ht="12.75" customHeight="1" x14ac:dyDescent="0.2">
      <c r="I104" s="99"/>
      <c r="J104" s="118">
        <v>45398</v>
      </c>
      <c r="K104" s="89">
        <v>2.0417953005769198</v>
      </c>
      <c r="L104" s="89">
        <v>2</v>
      </c>
      <c r="M104" s="89">
        <v>2.0735275208802699</v>
      </c>
    </row>
    <row r="105" spans="9:14" ht="12.75" customHeight="1" x14ac:dyDescent="0.2">
      <c r="J105" s="118">
        <v>45489</v>
      </c>
      <c r="K105" s="89">
        <v>2.02097493652174</v>
      </c>
      <c r="L105" s="89">
        <v>2</v>
      </c>
      <c r="M105" s="89">
        <v>2.0252473316615101</v>
      </c>
    </row>
    <row r="106" spans="9:14" ht="12.75" customHeight="1" x14ac:dyDescent="0.2">
      <c r="J106" s="118">
        <v>45581</v>
      </c>
      <c r="K106" s="89">
        <v>2.0061215156521701</v>
      </c>
      <c r="L106" s="89">
        <v>2</v>
      </c>
      <c r="M106" s="89">
        <v>1.9927915234883999</v>
      </c>
    </row>
    <row r="107" spans="9:14" ht="12.75" customHeight="1" x14ac:dyDescent="0.2">
      <c r="J107" s="118">
        <v>45673</v>
      </c>
      <c r="K107" s="89">
        <v>1.99915437081633</v>
      </c>
      <c r="L107" s="89">
        <v>2</v>
      </c>
      <c r="M107" s="89">
        <v>1.98403245115039</v>
      </c>
    </row>
    <row r="108" spans="9:14" ht="12.75" customHeight="1" x14ac:dyDescent="0.2">
      <c r="J108" s="118">
        <v>45763</v>
      </c>
      <c r="K108" s="89">
        <v>2.0343564246511598</v>
      </c>
      <c r="L108" s="89">
        <v>2</v>
      </c>
      <c r="M108" s="89">
        <v>2.0533529516850701</v>
      </c>
    </row>
    <row r="109" spans="9:14" ht="12.75" customHeight="1" x14ac:dyDescent="0.2">
      <c r="J109" s="118">
        <v>45854</v>
      </c>
      <c r="K109" s="89">
        <v>2.0107694671428602</v>
      </c>
      <c r="L109" s="89">
        <v>2</v>
      </c>
      <c r="M109" s="89">
        <v>2.0264828288755501</v>
      </c>
      <c r="N109" s="99"/>
    </row>
    <row r="110" spans="9:14" ht="12.75" customHeight="1" x14ac:dyDescent="0.2">
      <c r="J110" s="118">
        <v>45946</v>
      </c>
      <c r="K110" s="89">
        <v>2.0231123432558098</v>
      </c>
      <c r="L110" s="89">
        <v>2</v>
      </c>
      <c r="M110" s="89">
        <v>2.0493695271736998</v>
      </c>
      <c r="N110" s="99"/>
    </row>
    <row r="111" spans="9:14" ht="12.75" customHeight="1" x14ac:dyDescent="0.2">
      <c r="J111" s="118">
        <v>46038</v>
      </c>
      <c r="K111" s="89">
        <v>2.0166385877083299</v>
      </c>
      <c r="L111" s="89">
        <v>2</v>
      </c>
      <c r="M111" s="89">
        <v>2.0248555216217001</v>
      </c>
      <c r="N111" s="99"/>
    </row>
    <row r="112" spans="9:14" ht="12.75" customHeight="1" x14ac:dyDescent="0.2">
      <c r="J112" s="163"/>
      <c r="K112" s="164"/>
      <c r="L112" s="164"/>
      <c r="M112" s="164"/>
      <c r="N112" s="165"/>
    </row>
    <row r="113" spans="10:14" ht="12.75" customHeight="1" x14ac:dyDescent="0.2">
      <c r="J113" s="163"/>
      <c r="K113" s="164"/>
      <c r="L113" s="164"/>
      <c r="M113" s="164"/>
      <c r="N113" s="165"/>
    </row>
    <row r="114" spans="10:14" ht="12.75" customHeight="1" x14ac:dyDescent="0.2">
      <c r="J114" s="163"/>
      <c r="K114" s="165"/>
      <c r="L114" s="165"/>
      <c r="M114" s="165"/>
      <c r="N114" s="165"/>
    </row>
    <row r="115" spans="10:14" ht="12.75" customHeight="1" x14ac:dyDescent="0.2">
      <c r="J115" s="163"/>
      <c r="K115" s="165"/>
      <c r="L115" s="165"/>
      <c r="M115" s="165"/>
      <c r="N115" s="165"/>
    </row>
    <row r="116" spans="10:14" ht="12.75" customHeight="1" x14ac:dyDescent="0.2">
      <c r="J116" s="163"/>
      <c r="K116" s="165"/>
      <c r="L116" s="165"/>
      <c r="M116" s="165"/>
      <c r="N116" s="165"/>
    </row>
    <row r="117" spans="10:14" ht="12.75" customHeight="1" x14ac:dyDescent="0.2">
      <c r="J117" s="163"/>
      <c r="K117" s="165"/>
      <c r="L117" s="165"/>
      <c r="M117" s="165"/>
      <c r="N117" s="165"/>
    </row>
    <row r="118" spans="10:14" ht="12.75" customHeight="1" x14ac:dyDescent="0.2">
      <c r="J118" s="163"/>
      <c r="K118" s="165"/>
      <c r="L118" s="165"/>
      <c r="M118" s="165"/>
      <c r="N118" s="165"/>
    </row>
    <row r="119" spans="10:14" ht="12.75" customHeight="1" x14ac:dyDescent="0.2">
      <c r="J119" s="163"/>
      <c r="K119" s="165"/>
      <c r="L119" s="165"/>
      <c r="M119" s="165"/>
      <c r="N119" s="165"/>
    </row>
    <row r="120" spans="10:14" ht="12.75" customHeight="1" x14ac:dyDescent="0.2">
      <c r="J120" s="163"/>
      <c r="K120" s="165"/>
      <c r="L120" s="165"/>
      <c r="M120" s="165"/>
      <c r="N120" s="165"/>
    </row>
    <row r="121" spans="10:14" ht="12.75" customHeight="1" x14ac:dyDescent="0.2">
      <c r="J121" s="163"/>
      <c r="K121" s="165"/>
      <c r="L121" s="165"/>
      <c r="M121" s="165"/>
      <c r="N121" s="165"/>
    </row>
    <row r="122" spans="10:14" ht="12.75" customHeight="1" x14ac:dyDescent="0.2">
      <c r="J122" s="163"/>
      <c r="K122" s="165"/>
      <c r="L122" s="165"/>
      <c r="M122" s="165"/>
      <c r="N122" s="165"/>
    </row>
    <row r="123" spans="10:14" ht="12.75" customHeight="1" x14ac:dyDescent="0.2">
      <c r="J123" s="163"/>
      <c r="K123" s="165"/>
      <c r="L123" s="165"/>
      <c r="M123" s="165"/>
      <c r="N123" s="165"/>
    </row>
    <row r="124" spans="10:14" ht="12.75" customHeight="1" x14ac:dyDescent="0.2">
      <c r="J124" s="163"/>
      <c r="K124" s="165"/>
      <c r="L124" s="165"/>
      <c r="M124" s="165"/>
      <c r="N124" s="165"/>
    </row>
    <row r="125" spans="10:14" ht="12.75" customHeight="1" x14ac:dyDescent="0.2">
      <c r="J125" s="163"/>
      <c r="K125" s="165"/>
      <c r="L125" s="165"/>
      <c r="M125" s="165"/>
      <c r="N125" s="165"/>
    </row>
    <row r="126" spans="10:14" ht="12.75" customHeight="1" x14ac:dyDescent="0.2">
      <c r="J126" s="163"/>
      <c r="K126" s="165"/>
      <c r="L126" s="165"/>
      <c r="M126" s="165"/>
      <c r="N126" s="165"/>
    </row>
    <row r="127" spans="10:14" ht="12.75" customHeight="1" x14ac:dyDescent="0.2">
      <c r="J127" s="163"/>
      <c r="K127" s="165"/>
      <c r="L127" s="165"/>
      <c r="M127" s="165"/>
      <c r="N127" s="165"/>
    </row>
    <row r="128" spans="10:14" ht="12.75" customHeight="1" x14ac:dyDescent="0.2">
      <c r="J128" s="163"/>
      <c r="K128" s="165"/>
      <c r="L128" s="165"/>
      <c r="M128" s="165"/>
      <c r="N128" s="165"/>
    </row>
    <row r="129" spans="10:14" ht="12.75" customHeight="1" x14ac:dyDescent="0.2">
      <c r="J129" s="163"/>
      <c r="K129" s="165"/>
      <c r="L129" s="165"/>
      <c r="M129" s="165"/>
      <c r="N129" s="165"/>
    </row>
    <row r="130" spans="10:14" ht="12.75" customHeight="1" x14ac:dyDescent="0.2">
      <c r="J130" s="163"/>
      <c r="K130" s="165"/>
      <c r="L130" s="165"/>
      <c r="M130" s="165"/>
      <c r="N130" s="165"/>
    </row>
    <row r="131" spans="10:14" ht="12.75" customHeight="1" x14ac:dyDescent="0.2">
      <c r="J131" s="163"/>
      <c r="K131" s="165"/>
      <c r="L131" s="165"/>
      <c r="M131" s="165"/>
      <c r="N131" s="165"/>
    </row>
    <row r="132" spans="10:14" ht="12.75" customHeight="1" x14ac:dyDescent="0.2">
      <c r="J132" s="163"/>
      <c r="K132" s="165"/>
      <c r="L132" s="165"/>
      <c r="M132" s="165"/>
      <c r="N132" s="165"/>
    </row>
    <row r="133" spans="10:14" ht="12.75" customHeight="1" x14ac:dyDescent="0.2">
      <c r="J133" s="163"/>
      <c r="K133" s="165"/>
      <c r="L133" s="165"/>
      <c r="M133" s="165"/>
      <c r="N133" s="165"/>
    </row>
    <row r="134" spans="10:14" ht="12.75" customHeight="1" x14ac:dyDescent="0.2">
      <c r="J134" s="163"/>
      <c r="K134" s="165"/>
      <c r="L134" s="165"/>
      <c r="M134" s="165"/>
      <c r="N134" s="165"/>
    </row>
    <row r="135" spans="10:14" ht="12.75" customHeight="1" x14ac:dyDescent="0.2">
      <c r="J135" s="163"/>
      <c r="K135" s="165"/>
      <c r="L135" s="165"/>
      <c r="M135" s="165"/>
      <c r="N135" s="165"/>
    </row>
    <row r="136" spans="10:14" ht="12.75" customHeight="1" x14ac:dyDescent="0.2">
      <c r="J136" s="163"/>
      <c r="K136" s="165"/>
      <c r="L136" s="165"/>
      <c r="M136" s="165"/>
      <c r="N136" s="165"/>
    </row>
    <row r="137" spans="10:14" ht="12.75" customHeight="1" x14ac:dyDescent="0.2">
      <c r="J137" s="163"/>
      <c r="K137" s="165"/>
      <c r="L137" s="165"/>
      <c r="M137" s="165"/>
      <c r="N137" s="165"/>
    </row>
    <row r="138" spans="10:14" ht="12.75" customHeight="1" x14ac:dyDescent="0.2">
      <c r="J138" s="163"/>
      <c r="K138" s="165"/>
      <c r="L138" s="165"/>
      <c r="M138" s="165"/>
      <c r="N138" s="165"/>
    </row>
    <row r="139" spans="10:14" ht="12.75" customHeight="1" x14ac:dyDescent="0.2">
      <c r="J139" s="163"/>
      <c r="K139" s="165"/>
      <c r="L139" s="165"/>
      <c r="M139" s="165"/>
      <c r="N139" s="165"/>
    </row>
    <row r="140" spans="10:14" ht="12.75" customHeight="1" x14ac:dyDescent="0.2">
      <c r="J140" s="163"/>
      <c r="K140" s="165"/>
      <c r="L140" s="165"/>
      <c r="M140" s="165"/>
      <c r="N140" s="165"/>
    </row>
    <row r="141" spans="10:14" ht="12.75" customHeight="1" x14ac:dyDescent="0.2">
      <c r="J141" s="163"/>
      <c r="K141" s="165"/>
      <c r="L141" s="165"/>
      <c r="M141" s="165"/>
      <c r="N141" s="165"/>
    </row>
    <row r="142" spans="10:14" ht="12.75" customHeight="1" x14ac:dyDescent="0.2">
      <c r="J142" s="163"/>
      <c r="K142" s="165"/>
      <c r="L142" s="165"/>
      <c r="M142" s="165"/>
      <c r="N142" s="165"/>
    </row>
    <row r="143" spans="10:14" ht="12.75" customHeight="1" x14ac:dyDescent="0.2">
      <c r="J143" s="163"/>
      <c r="K143" s="165"/>
      <c r="L143" s="165"/>
      <c r="M143" s="165"/>
      <c r="N143" s="165"/>
    </row>
    <row r="144" spans="10:14" ht="12.75" customHeight="1" x14ac:dyDescent="0.2">
      <c r="J144" s="163"/>
      <c r="K144" s="165"/>
      <c r="L144" s="165"/>
      <c r="M144" s="165"/>
      <c r="N144" s="165"/>
    </row>
    <row r="145" spans="10:14" ht="12.75" customHeight="1" x14ac:dyDescent="0.2">
      <c r="J145" s="163"/>
      <c r="K145" s="165"/>
      <c r="L145" s="165"/>
      <c r="M145" s="165"/>
      <c r="N145" s="165"/>
    </row>
    <row r="146" spans="10:14" ht="12.75" customHeight="1" x14ac:dyDescent="0.2">
      <c r="J146" s="163"/>
      <c r="K146" s="165"/>
      <c r="L146" s="165"/>
      <c r="M146" s="165"/>
      <c r="N146" s="165"/>
    </row>
    <row r="147" spans="10:14" ht="12.75" customHeight="1" x14ac:dyDescent="0.2">
      <c r="J147" s="163"/>
      <c r="K147" s="165"/>
      <c r="L147" s="165"/>
      <c r="M147" s="165"/>
      <c r="N147" s="165"/>
    </row>
    <row r="148" spans="10:14" ht="12.75" customHeight="1" x14ac:dyDescent="0.2">
      <c r="J148" s="163"/>
      <c r="K148" s="165"/>
      <c r="L148" s="165"/>
      <c r="M148" s="165"/>
      <c r="N148" s="165"/>
    </row>
    <row r="149" spans="10:14" ht="12.75" customHeight="1" x14ac:dyDescent="0.2">
      <c r="J149" s="163"/>
      <c r="K149" s="165"/>
      <c r="L149" s="165"/>
      <c r="M149" s="165"/>
      <c r="N149" s="165"/>
    </row>
    <row r="150" spans="10:14" ht="12.75" customHeight="1" x14ac:dyDescent="0.2">
      <c r="J150" s="163"/>
      <c r="K150" s="165"/>
      <c r="L150" s="165"/>
      <c r="M150" s="165"/>
      <c r="N150" s="165"/>
    </row>
    <row r="151" spans="10:14" ht="12.75" customHeight="1" x14ac:dyDescent="0.2">
      <c r="J151" s="163"/>
      <c r="K151" s="165"/>
      <c r="L151" s="165"/>
      <c r="M151" s="165"/>
      <c r="N151" s="165"/>
    </row>
    <row r="152" spans="10:14" ht="12.75" customHeight="1" x14ac:dyDescent="0.2">
      <c r="J152" s="163"/>
      <c r="K152" s="165"/>
      <c r="L152" s="165"/>
      <c r="M152" s="165"/>
      <c r="N152" s="165"/>
    </row>
    <row r="153" spans="10:14" ht="12.75" customHeight="1" x14ac:dyDescent="0.2">
      <c r="J153" s="163"/>
      <c r="K153" s="165"/>
      <c r="L153" s="165"/>
      <c r="M153" s="165"/>
      <c r="N153" s="165"/>
    </row>
    <row r="154" spans="10:14" ht="12.75" customHeight="1" x14ac:dyDescent="0.2">
      <c r="J154" s="163"/>
      <c r="K154" s="165"/>
      <c r="L154" s="165"/>
      <c r="M154" s="165"/>
      <c r="N154" s="165"/>
    </row>
    <row r="155" spans="10:14" ht="12.75" customHeight="1" x14ac:dyDescent="0.2">
      <c r="J155" s="163"/>
      <c r="K155" s="165"/>
      <c r="L155" s="165"/>
      <c r="M155" s="165"/>
      <c r="N155" s="165"/>
    </row>
    <row r="156" spans="10:14" ht="12.75" customHeight="1" x14ac:dyDescent="0.2">
      <c r="J156" s="163"/>
      <c r="K156" s="165"/>
      <c r="L156" s="165"/>
      <c r="M156" s="165"/>
      <c r="N156" s="165"/>
    </row>
    <row r="157" spans="10:14" ht="12.75" customHeight="1" x14ac:dyDescent="0.2">
      <c r="J157" s="163"/>
      <c r="K157" s="165"/>
      <c r="L157" s="165"/>
      <c r="M157" s="165"/>
      <c r="N157" s="165"/>
    </row>
    <row r="158" spans="10:14" ht="12.75" customHeight="1" x14ac:dyDescent="0.2">
      <c r="J158" s="163"/>
      <c r="K158" s="165"/>
      <c r="L158" s="165"/>
      <c r="M158" s="165"/>
      <c r="N158" s="165"/>
    </row>
    <row r="159" spans="10:14" ht="12.75" customHeight="1" x14ac:dyDescent="0.2">
      <c r="J159" s="163"/>
      <c r="K159" s="165"/>
      <c r="L159" s="165"/>
      <c r="M159" s="165"/>
      <c r="N159" s="165"/>
    </row>
    <row r="160" spans="10:14" ht="12.75" customHeight="1" x14ac:dyDescent="0.2">
      <c r="J160" s="163"/>
      <c r="K160" s="165"/>
      <c r="L160" s="165"/>
      <c r="M160" s="165"/>
      <c r="N160" s="165"/>
    </row>
    <row r="161" spans="10:14" ht="12.75" customHeight="1" x14ac:dyDescent="0.2">
      <c r="J161" s="163"/>
      <c r="K161" s="165"/>
      <c r="L161" s="165"/>
      <c r="M161" s="165"/>
      <c r="N161" s="165"/>
    </row>
    <row r="162" spans="10:14" ht="12.75" customHeight="1" x14ac:dyDescent="0.2">
      <c r="J162" s="163"/>
      <c r="K162" s="165"/>
      <c r="L162" s="165"/>
      <c r="M162" s="165"/>
      <c r="N162" s="165"/>
    </row>
    <row r="163" spans="10:14" ht="12.75" customHeight="1" x14ac:dyDescent="0.2">
      <c r="J163" s="163"/>
      <c r="K163" s="165"/>
      <c r="L163" s="165"/>
      <c r="M163" s="165"/>
      <c r="N163" s="165"/>
    </row>
    <row r="164" spans="10:14" ht="12.75" customHeight="1" x14ac:dyDescent="0.2">
      <c r="J164" s="163"/>
      <c r="K164" s="165"/>
      <c r="L164" s="165"/>
      <c r="M164" s="165"/>
      <c r="N164" s="165"/>
    </row>
    <row r="165" spans="10:14" ht="12.75" customHeight="1" x14ac:dyDescent="0.2">
      <c r="J165" s="163"/>
      <c r="K165" s="165"/>
      <c r="L165" s="165"/>
      <c r="M165" s="165"/>
      <c r="N165" s="165"/>
    </row>
    <row r="166" spans="10:14" ht="12.75" customHeight="1" x14ac:dyDescent="0.2">
      <c r="J166" s="163"/>
      <c r="K166" s="165"/>
      <c r="L166" s="165"/>
      <c r="M166" s="165"/>
      <c r="N166" s="165"/>
    </row>
    <row r="167" spans="10:14" ht="12.75" customHeight="1" x14ac:dyDescent="0.2">
      <c r="J167" s="163"/>
      <c r="K167" s="165"/>
      <c r="L167" s="165"/>
      <c r="M167" s="165"/>
      <c r="N167" s="165"/>
    </row>
    <row r="168" spans="10:14" ht="12.75" customHeight="1" x14ac:dyDescent="0.2">
      <c r="J168" s="163"/>
      <c r="K168" s="165"/>
      <c r="L168" s="165"/>
      <c r="M168" s="165"/>
      <c r="N168" s="165"/>
    </row>
  </sheetData>
  <phoneticPr fontId="30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H28" sqref="H28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0" t="s">
        <v>17</v>
      </c>
      <c r="J1" s="12"/>
    </row>
    <row r="2" spans="2:17" s="11" customFormat="1" x14ac:dyDescent="0.2">
      <c r="B2" s="91" t="s">
        <v>16</v>
      </c>
      <c r="J2" s="20"/>
      <c r="K2" s="21"/>
      <c r="L2" s="21"/>
      <c r="M2" s="21"/>
    </row>
    <row r="3" spans="2:17" x14ac:dyDescent="0.2">
      <c r="B3" s="92" t="s">
        <v>19</v>
      </c>
      <c r="J3" s="93"/>
      <c r="K3" s="89"/>
      <c r="L3" s="98"/>
      <c r="M3" s="98"/>
      <c r="N3" s="93"/>
    </row>
    <row r="4" spans="2:17" x14ac:dyDescent="0.2">
      <c r="J4" s="93"/>
      <c r="K4" s="89"/>
      <c r="L4" s="98"/>
      <c r="M4" s="98"/>
      <c r="N4" s="93"/>
    </row>
    <row r="5" spans="2:17" ht="13.5" thickBot="1" x14ac:dyDescent="0.25">
      <c r="J5" s="94"/>
      <c r="K5" s="81" t="s">
        <v>84</v>
      </c>
      <c r="L5" s="81" t="s">
        <v>80</v>
      </c>
      <c r="M5" s="81" t="s">
        <v>79</v>
      </c>
      <c r="N5" s="93"/>
      <c r="O5" s="108"/>
      <c r="P5" s="109"/>
      <c r="Q5" s="109"/>
    </row>
    <row r="6" spans="2:17" x14ac:dyDescent="0.2">
      <c r="J6" s="26" t="s">
        <v>46</v>
      </c>
      <c r="K6" s="89">
        <v>2.083333333333333</v>
      </c>
      <c r="L6" s="89">
        <v>0</v>
      </c>
      <c r="M6" s="89">
        <v>2.3809523809523809</v>
      </c>
      <c r="N6" s="95"/>
      <c r="O6" s="89"/>
      <c r="P6" s="89"/>
      <c r="Q6" s="89"/>
    </row>
    <row r="7" spans="2:17" x14ac:dyDescent="0.2">
      <c r="J7" s="23">
        <v>1.6</v>
      </c>
      <c r="K7" s="89">
        <v>0</v>
      </c>
      <c r="L7" s="89">
        <v>0</v>
      </c>
      <c r="M7" s="89">
        <v>0</v>
      </c>
      <c r="N7" s="95"/>
      <c r="O7" s="89"/>
      <c r="P7" s="89"/>
      <c r="Q7" s="89"/>
    </row>
    <row r="8" spans="2:17" x14ac:dyDescent="0.2">
      <c r="J8" s="23">
        <v>1.7</v>
      </c>
      <c r="K8" s="89">
        <v>2.083333333333333</v>
      </c>
      <c r="L8" s="89">
        <v>4.6511627906976747</v>
      </c>
      <c r="M8" s="89">
        <v>2.3809523809523809</v>
      </c>
      <c r="N8" s="95"/>
      <c r="O8" s="89"/>
      <c r="P8" s="89"/>
      <c r="Q8" s="89"/>
    </row>
    <row r="9" spans="2:17" x14ac:dyDescent="0.2">
      <c r="J9" s="23">
        <v>1.8</v>
      </c>
      <c r="K9" s="89">
        <v>8.3333333333333321</v>
      </c>
      <c r="L9" s="89">
        <v>6.9767441860465116</v>
      </c>
      <c r="M9" s="89">
        <v>4.7619047619047619</v>
      </c>
      <c r="N9" s="95"/>
      <c r="O9" s="89"/>
      <c r="P9" s="89"/>
      <c r="Q9" s="89"/>
    </row>
    <row r="10" spans="2:17" x14ac:dyDescent="0.2">
      <c r="J10" s="23">
        <v>1.9</v>
      </c>
      <c r="K10" s="89">
        <v>6.25</v>
      </c>
      <c r="L10" s="89">
        <v>6.9767441860465116</v>
      </c>
      <c r="M10" s="89">
        <v>11.904761904761903</v>
      </c>
      <c r="N10" s="95"/>
      <c r="O10" s="89"/>
      <c r="P10" s="89"/>
      <c r="Q10" s="89"/>
    </row>
    <row r="11" spans="2:17" x14ac:dyDescent="0.2">
      <c r="J11" s="23">
        <v>2</v>
      </c>
      <c r="K11" s="89">
        <v>58.333333333333336</v>
      </c>
      <c r="L11" s="89">
        <v>62.790697674418603</v>
      </c>
      <c r="M11" s="89">
        <v>59.523809523809526</v>
      </c>
      <c r="N11" s="95"/>
      <c r="O11" s="89"/>
      <c r="P11" s="89"/>
      <c r="Q11" s="89"/>
    </row>
    <row r="12" spans="2:17" x14ac:dyDescent="0.2">
      <c r="J12" s="23">
        <v>2.1</v>
      </c>
      <c r="K12" s="89">
        <v>10.416666666666668</v>
      </c>
      <c r="L12" s="89">
        <v>4.6511627906976747</v>
      </c>
      <c r="M12" s="89">
        <v>7.1428571428571423</v>
      </c>
      <c r="N12" s="95"/>
      <c r="O12" s="89"/>
      <c r="P12" s="89"/>
      <c r="Q12" s="89"/>
    </row>
    <row r="13" spans="2:17" x14ac:dyDescent="0.2">
      <c r="J13" s="23">
        <v>2.2000000000000002</v>
      </c>
      <c r="K13" s="89">
        <v>4.1666666666666661</v>
      </c>
      <c r="L13" s="89">
        <v>4.6511627906976747</v>
      </c>
      <c r="M13" s="89">
        <v>4.7619047619047619</v>
      </c>
      <c r="N13" s="95"/>
      <c r="O13" s="89"/>
      <c r="P13" s="89"/>
      <c r="Q13" s="89"/>
    </row>
    <row r="14" spans="2:17" x14ac:dyDescent="0.2">
      <c r="J14" s="23">
        <v>2.2999999999999998</v>
      </c>
      <c r="K14" s="89">
        <v>4.1666666666666661</v>
      </c>
      <c r="L14" s="89">
        <v>4.6511627906976747</v>
      </c>
      <c r="M14" s="89">
        <v>4.7619047619047619</v>
      </c>
      <c r="N14" s="95"/>
      <c r="O14" s="89"/>
      <c r="P14" s="89"/>
      <c r="Q14" s="89"/>
    </row>
    <row r="15" spans="2:17" x14ac:dyDescent="0.2">
      <c r="J15" s="23">
        <v>2.4</v>
      </c>
      <c r="K15" s="89">
        <v>2.083333333333333</v>
      </c>
      <c r="L15" s="89">
        <v>2.3255813953488373</v>
      </c>
      <c r="M15" s="89">
        <v>0</v>
      </c>
      <c r="N15" s="95"/>
      <c r="O15" s="89"/>
      <c r="P15" s="89"/>
      <c r="Q15" s="89"/>
    </row>
    <row r="16" spans="2:17" x14ac:dyDescent="0.2">
      <c r="J16" s="23" t="s">
        <v>45</v>
      </c>
      <c r="K16" s="89">
        <v>2.083333333333333</v>
      </c>
      <c r="L16" s="89">
        <v>2.3255813953488373</v>
      </c>
      <c r="M16" s="89">
        <v>2.3809523809523809</v>
      </c>
      <c r="N16" s="95"/>
      <c r="O16" s="89"/>
      <c r="P16" s="89"/>
      <c r="Q16" s="89"/>
    </row>
    <row r="17" spans="10:20" x14ac:dyDescent="0.2">
      <c r="J17"/>
      <c r="K17" s="135">
        <f>SUM(K6:K16)</f>
        <v>100.00000000000001</v>
      </c>
      <c r="L17" s="135">
        <f t="shared" ref="L17:M17" si="0">SUM(L6:L16)</f>
        <v>99.999999999999972</v>
      </c>
      <c r="M17" s="135">
        <f t="shared" si="0"/>
        <v>99.999999999999986</v>
      </c>
      <c r="N17" s="95"/>
      <c r="O17" s="108"/>
      <c r="P17" s="108"/>
      <c r="Q17" s="108"/>
      <c r="R17" s="110"/>
      <c r="S17" s="110"/>
      <c r="T17" s="110"/>
    </row>
    <row r="18" spans="10:20" x14ac:dyDescent="0.2">
      <c r="J18"/>
      <c r="K18" s="89"/>
      <c r="L18" s="98"/>
      <c r="M18" s="98"/>
      <c r="O18" s="108"/>
      <c r="P18" s="108"/>
      <c r="Q18" s="108"/>
    </row>
    <row r="19" spans="10:20" x14ac:dyDescent="0.2">
      <c r="J19" s="106"/>
      <c r="K19" s="89"/>
      <c r="L19" s="98"/>
      <c r="M19" s="98"/>
    </row>
    <row r="20" spans="10:20" x14ac:dyDescent="0.2">
      <c r="K20" s="89"/>
      <c r="L20" s="98"/>
      <c r="M20" s="98"/>
    </row>
    <row r="21" spans="10:20" x14ac:dyDescent="0.2">
      <c r="K21" s="89"/>
      <c r="L21" s="98"/>
      <c r="M21" s="98"/>
    </row>
    <row r="22" spans="10:20" x14ac:dyDescent="0.2">
      <c r="K22" s="89"/>
      <c r="L22" s="98"/>
      <c r="M22" s="98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B19" sqref="B19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9</v>
      </c>
      <c r="G1" s="4"/>
    </row>
    <row r="2" spans="2:16" ht="13.35" customHeight="1" x14ac:dyDescent="0.2">
      <c r="B2" s="194" t="s">
        <v>3</v>
      </c>
      <c r="C2" s="194"/>
      <c r="D2" s="194"/>
      <c r="E2" s="194"/>
      <c r="F2" s="194"/>
      <c r="G2" s="194"/>
      <c r="H2" s="194"/>
      <c r="I2" s="194"/>
    </row>
    <row r="3" spans="2:16" ht="13.5" thickBot="1" x14ac:dyDescent="0.25">
      <c r="K3" s="28"/>
      <c r="L3" s="81" t="s">
        <v>84</v>
      </c>
      <c r="M3" s="81" t="s">
        <v>80</v>
      </c>
      <c r="N3" s="81" t="s">
        <v>79</v>
      </c>
    </row>
    <row r="4" spans="2:16" x14ac:dyDescent="0.2">
      <c r="K4" s="103" t="s">
        <v>77</v>
      </c>
      <c r="L4" s="71">
        <v>0.52229106710526296</v>
      </c>
      <c r="M4" s="71">
        <v>0.51380106199999998</v>
      </c>
      <c r="N4" s="71">
        <v>0.52344228500000001</v>
      </c>
      <c r="O4" s="54"/>
      <c r="P4" s="59"/>
    </row>
    <row r="5" spans="2:16" x14ac:dyDescent="0.2">
      <c r="G5" s="12"/>
      <c r="K5" s="161" t="s">
        <v>54</v>
      </c>
      <c r="L5" s="71">
        <v>0.72980034236842095</v>
      </c>
      <c r="M5" s="71">
        <v>0.72911678857142903</v>
      </c>
      <c r="N5" s="71">
        <v>0.71830106411764705</v>
      </c>
      <c r="O5" s="54"/>
      <c r="P5" s="59"/>
    </row>
    <row r="6" spans="2:16" x14ac:dyDescent="0.2">
      <c r="K6" s="74" t="s">
        <v>55</v>
      </c>
      <c r="L6" s="71">
        <v>1.44181153210526</v>
      </c>
      <c r="M6" s="71">
        <v>1.425903176</v>
      </c>
      <c r="N6" s="71">
        <v>1.55138764647059</v>
      </c>
      <c r="O6" s="54"/>
      <c r="P6" s="59"/>
    </row>
    <row r="7" spans="2:16" x14ac:dyDescent="0.2">
      <c r="K7" s="74" t="s">
        <v>56</v>
      </c>
      <c r="L7" s="71">
        <v>3.1984370586842101</v>
      </c>
      <c r="M7" s="71">
        <v>3.4019519431428602</v>
      </c>
      <c r="N7" s="71">
        <v>3.5559816908823501</v>
      </c>
      <c r="O7" s="54"/>
      <c r="P7" s="59"/>
    </row>
    <row r="8" spans="2:16" x14ac:dyDescent="0.2">
      <c r="K8" s="74" t="s">
        <v>57</v>
      </c>
      <c r="L8" s="71">
        <v>8.3591314310526297</v>
      </c>
      <c r="M8" s="71">
        <v>8.1096543002857207</v>
      </c>
      <c r="N8" s="71">
        <v>8.3841499600000002</v>
      </c>
      <c r="O8" s="54"/>
      <c r="P8" s="59"/>
    </row>
    <row r="9" spans="2:16" x14ac:dyDescent="0.2">
      <c r="K9" s="74" t="s">
        <v>58</v>
      </c>
      <c r="L9" s="71">
        <v>16.795899762631599</v>
      </c>
      <c r="M9" s="71">
        <v>15.791662334</v>
      </c>
      <c r="N9" s="71">
        <v>16.896247447058801</v>
      </c>
      <c r="O9" s="54"/>
      <c r="P9" s="59"/>
    </row>
    <row r="10" spans="2:16" x14ac:dyDescent="0.2">
      <c r="K10" s="74" t="s">
        <v>59</v>
      </c>
      <c r="L10" s="71">
        <v>35.994939167894699</v>
      </c>
      <c r="M10" s="71">
        <v>35.185234073428603</v>
      </c>
      <c r="N10" s="71">
        <v>34.120463658823503</v>
      </c>
      <c r="O10" s="54"/>
      <c r="P10" s="59"/>
    </row>
    <row r="11" spans="2:16" x14ac:dyDescent="0.2">
      <c r="K11" s="74" t="s">
        <v>60</v>
      </c>
      <c r="L11" s="71">
        <v>18.5777002292105</v>
      </c>
      <c r="M11" s="71">
        <v>19.180534492857099</v>
      </c>
      <c r="N11" s="71">
        <v>19.213905207058801</v>
      </c>
      <c r="O11" s="54"/>
      <c r="P11" s="59"/>
    </row>
    <row r="12" spans="2:16" x14ac:dyDescent="0.2">
      <c r="K12" s="74" t="s">
        <v>61</v>
      </c>
      <c r="L12" s="71">
        <v>7.367335035</v>
      </c>
      <c r="M12" s="71">
        <v>8.2239677862857192</v>
      </c>
      <c r="N12" s="71">
        <v>7.8033501197058799</v>
      </c>
      <c r="O12" s="54"/>
      <c r="P12" s="59"/>
    </row>
    <row r="13" spans="2:16" x14ac:dyDescent="0.2">
      <c r="K13" s="74" t="s">
        <v>62</v>
      </c>
      <c r="L13" s="71">
        <v>3.3126920557894701</v>
      </c>
      <c r="M13" s="71">
        <v>3.6178299557142899</v>
      </c>
      <c r="N13" s="71">
        <v>3.6875938229411802</v>
      </c>
    </row>
    <row r="14" spans="2:16" x14ac:dyDescent="0.2">
      <c r="K14" s="74" t="s">
        <v>63</v>
      </c>
      <c r="L14" s="121">
        <v>1.8864089052631601</v>
      </c>
      <c r="M14" s="121">
        <v>1.9203004848571401</v>
      </c>
      <c r="N14" s="121">
        <v>1.7695828485294101</v>
      </c>
    </row>
    <row r="15" spans="2:16" x14ac:dyDescent="0.2">
      <c r="K15" s="74" t="s">
        <v>64</v>
      </c>
      <c r="L15" s="121">
        <v>1.0468260852631599</v>
      </c>
      <c r="M15" s="121">
        <v>1.03088087457143</v>
      </c>
      <c r="N15" s="121">
        <v>1.0387177967647101</v>
      </c>
    </row>
    <row r="16" spans="2:16" x14ac:dyDescent="0.2">
      <c r="K16" s="74" t="s">
        <v>52</v>
      </c>
      <c r="L16" s="121">
        <v>0.76672732684210498</v>
      </c>
      <c r="M16" s="121">
        <v>0.86916272771428604</v>
      </c>
      <c r="N16" s="121">
        <v>0.73687645176470595</v>
      </c>
    </row>
    <row r="17" spans="12:14" x14ac:dyDescent="0.2">
      <c r="L17" s="115">
        <f>SUM(L4:L16)</f>
        <v>99.999999999210488</v>
      </c>
      <c r="M17" s="115">
        <f>SUM(M4:M16)</f>
        <v>99.999999999428582</v>
      </c>
      <c r="N17" s="115">
        <f>SUM(N4:N16)</f>
        <v>99.999999999117591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10"/>
  <sheetViews>
    <sheetView showGridLines="0" zoomScaleNormal="100" workbookViewId="0">
      <selection activeCell="O21" sqref="O2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6</v>
      </c>
      <c r="J1" s="100" t="s">
        <v>47</v>
      </c>
      <c r="K1" s="39"/>
      <c r="N1" s="151"/>
      <c r="O1" s="151"/>
      <c r="P1" s="151"/>
    </row>
    <row r="2" spans="2:20" ht="13.35" customHeight="1" x14ac:dyDescent="0.2">
      <c r="B2" s="194" t="s">
        <v>25</v>
      </c>
      <c r="C2" s="194"/>
      <c r="D2" s="194"/>
      <c r="E2" s="194"/>
      <c r="F2" s="194"/>
      <c r="G2" s="194"/>
      <c r="H2" s="194"/>
      <c r="I2" s="194"/>
      <c r="J2" s="100" t="s">
        <v>48</v>
      </c>
      <c r="K2" s="45"/>
    </row>
    <row r="3" spans="2:20" ht="15.75" thickBot="1" x14ac:dyDescent="0.3">
      <c r="J3" s="77"/>
      <c r="K3" s="105" t="s">
        <v>96</v>
      </c>
      <c r="L3" s="105" t="s">
        <v>97</v>
      </c>
      <c r="M3" s="105" t="s">
        <v>98</v>
      </c>
      <c r="N3" s="105">
        <v>2028</v>
      </c>
      <c r="O3" s="105">
        <v>2029</v>
      </c>
      <c r="P3" s="105" t="s">
        <v>99</v>
      </c>
    </row>
    <row r="4" spans="2:20" ht="15.75" thickBot="1" x14ac:dyDescent="0.3">
      <c r="J4" s="75" t="s">
        <v>80</v>
      </c>
      <c r="K4" s="154">
        <v>1.1000000000000001</v>
      </c>
      <c r="L4" s="154">
        <v>1.4</v>
      </c>
      <c r="M4" s="154" t="e">
        <v>#N/A</v>
      </c>
      <c r="N4" s="154" t="e">
        <v>#N/A</v>
      </c>
      <c r="O4" s="154" t="e">
        <v>#N/A</v>
      </c>
      <c r="P4" s="154">
        <v>1.3</v>
      </c>
      <c r="T4" s="52"/>
    </row>
    <row r="5" spans="2:20" ht="14.45" customHeight="1" thickBot="1" x14ac:dyDescent="0.3">
      <c r="J5" s="75" t="s">
        <v>84</v>
      </c>
      <c r="K5" s="154">
        <v>1.2</v>
      </c>
      <c r="L5" s="154">
        <v>1.4</v>
      </c>
      <c r="M5" s="154">
        <v>1.3</v>
      </c>
      <c r="N5" s="154" t="e">
        <v>#N/A</v>
      </c>
      <c r="O5" s="154" t="e">
        <v>#N/A</v>
      </c>
      <c r="P5" s="154">
        <v>1.3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  <row r="10" spans="2:20" x14ac:dyDescent="0.2">
      <c r="K10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dimension ref="A1:P22"/>
  <sheetViews>
    <sheetView showGridLines="0" zoomScaleNormal="100" workbookViewId="0">
      <selection activeCell="I25" sqref="I25"/>
    </sheetView>
  </sheetViews>
  <sheetFormatPr defaultColWidth="8.83203125" defaultRowHeight="15" x14ac:dyDescent="0.25"/>
  <cols>
    <col min="1" max="1" width="23.6640625" style="139" customWidth="1"/>
    <col min="2" max="6" width="10.1640625" style="139" customWidth="1"/>
    <col min="7" max="16384" width="8.83203125" style="139"/>
  </cols>
  <sheetData>
    <row r="1" spans="1:16" x14ac:dyDescent="0.25">
      <c r="A1" s="137"/>
      <c r="B1" s="138"/>
      <c r="C1" s="138"/>
      <c r="D1" s="138"/>
      <c r="E1" s="138"/>
      <c r="F1" s="138"/>
      <c r="G1" s="137"/>
    </row>
    <row r="2" spans="1:16" x14ac:dyDescent="0.25">
      <c r="A2" s="159"/>
      <c r="B2" s="140" t="s">
        <v>79</v>
      </c>
      <c r="C2" s="140" t="s">
        <v>80</v>
      </c>
      <c r="D2" s="140" t="s">
        <v>84</v>
      </c>
      <c r="E2" s="140" t="s">
        <v>89</v>
      </c>
      <c r="F2" s="140" t="s">
        <v>92</v>
      </c>
      <c r="G2" s="137"/>
      <c r="I2" s="141" t="s">
        <v>2</v>
      </c>
      <c r="J2" s="1"/>
      <c r="K2" s="1"/>
      <c r="L2" s="1"/>
      <c r="M2" s="1"/>
      <c r="N2" s="1"/>
      <c r="O2" s="97"/>
      <c r="P2" s="97"/>
    </row>
    <row r="3" spans="1:16" x14ac:dyDescent="0.25">
      <c r="A3" s="177" t="s">
        <v>93</v>
      </c>
      <c r="B3" s="152"/>
      <c r="C3" s="152">
        <v>0.21755680444336395</v>
      </c>
      <c r="D3" s="152">
        <v>0.31098154991881205</v>
      </c>
      <c r="E3" s="152">
        <v>0.34171326645072769</v>
      </c>
      <c r="F3" s="152">
        <v>0.37479301539889631</v>
      </c>
      <c r="G3" s="137"/>
      <c r="H3" s="143"/>
      <c r="I3" s="195" t="s">
        <v>30</v>
      </c>
      <c r="J3" s="195"/>
      <c r="K3" s="195"/>
      <c r="L3" s="195"/>
      <c r="M3" s="195"/>
      <c r="N3" s="195"/>
      <c r="O3" s="195"/>
      <c r="P3" s="195"/>
    </row>
    <row r="4" spans="1:16" x14ac:dyDescent="0.25">
      <c r="A4" s="178" t="s">
        <v>90</v>
      </c>
      <c r="B4" s="142">
        <v>7.9047979208637209E-2</v>
      </c>
      <c r="C4" s="142">
        <v>0.18126400113421021</v>
      </c>
      <c r="D4" s="142">
        <v>0.33689169580814871</v>
      </c>
      <c r="E4" s="142">
        <v>0.36689447387989405</v>
      </c>
      <c r="F4" s="142"/>
      <c r="G4" s="144" t="s">
        <v>29</v>
      </c>
    </row>
    <row r="5" spans="1:16" x14ac:dyDescent="0.25">
      <c r="A5" s="159"/>
      <c r="B5" s="156"/>
      <c r="C5" s="156"/>
      <c r="D5" s="156"/>
      <c r="E5" s="156"/>
      <c r="F5" s="156"/>
      <c r="G5" s="137"/>
    </row>
    <row r="6" spans="1:16" x14ac:dyDescent="0.25">
      <c r="A6" s="178" t="s">
        <v>94</v>
      </c>
      <c r="B6" s="145">
        <v>0.29403518535322526</v>
      </c>
      <c r="C6" s="145">
        <v>0.17242961112116095</v>
      </c>
      <c r="D6" s="145">
        <v>0.29725236713340486</v>
      </c>
      <c r="E6" s="145">
        <v>0.35928904515625248</v>
      </c>
      <c r="F6" s="145">
        <v>0.35554256240699633</v>
      </c>
      <c r="G6" s="137"/>
    </row>
    <row r="7" spans="1:16" x14ac:dyDescent="0.25">
      <c r="A7" s="159"/>
      <c r="B7" s="157"/>
      <c r="C7" s="157"/>
      <c r="D7" s="157"/>
      <c r="E7" s="157"/>
      <c r="F7" s="157"/>
      <c r="G7" s="137"/>
      <c r="H7" s="143"/>
      <c r="I7" s="143"/>
      <c r="J7" s="143"/>
      <c r="K7" s="143"/>
      <c r="L7" s="143"/>
    </row>
    <row r="8" spans="1:16" x14ac:dyDescent="0.25">
      <c r="A8" s="159" t="s">
        <v>33</v>
      </c>
      <c r="B8" s="158"/>
      <c r="C8" s="158">
        <v>0.12242796490420052</v>
      </c>
      <c r="D8" s="158">
        <v>0.10551094066287216</v>
      </c>
      <c r="E8" s="158">
        <v>8.6895476077678405E-2</v>
      </c>
      <c r="F8" s="158">
        <v>6.1473738267308752E-2</v>
      </c>
      <c r="G8" s="137"/>
      <c r="H8" s="143"/>
      <c r="I8" s="143"/>
      <c r="J8" s="143"/>
      <c r="K8" s="143"/>
      <c r="L8" s="143"/>
    </row>
    <row r="9" spans="1:16" x14ac:dyDescent="0.25">
      <c r="A9" s="160" t="s">
        <v>31</v>
      </c>
      <c r="B9" s="166">
        <f>B13</f>
        <v>0.26338023377674435</v>
      </c>
      <c r="C9" s="166">
        <f>C3-C8</f>
        <v>9.5128839539163429E-2</v>
      </c>
      <c r="D9" s="166">
        <f>D3-D8</f>
        <v>0.20547060925593991</v>
      </c>
      <c r="E9" s="166">
        <f>E3-E8</f>
        <v>0.2548177903730493</v>
      </c>
      <c r="F9" s="166">
        <f>F3-F8</f>
        <v>0.31331927713158758</v>
      </c>
      <c r="G9" s="137"/>
    </row>
    <row r="10" spans="1:16" x14ac:dyDescent="0.25">
      <c r="A10" s="160" t="s">
        <v>32</v>
      </c>
      <c r="B10" s="166" t="e">
        <f>NA()</f>
        <v>#N/A</v>
      </c>
      <c r="C10" s="166">
        <f>C3+C8</f>
        <v>0.3399847693475645</v>
      </c>
      <c r="D10" s="166">
        <f>D3+D8</f>
        <v>0.41649249058168419</v>
      </c>
      <c r="E10" s="166">
        <f>E3+E8</f>
        <v>0.42860874252840608</v>
      </c>
      <c r="F10" s="166">
        <f>F3+F8</f>
        <v>0.43626675366620504</v>
      </c>
      <c r="G10" s="137"/>
    </row>
    <row r="11" spans="1:16" x14ac:dyDescent="0.25">
      <c r="A11" s="176" t="s">
        <v>85</v>
      </c>
      <c r="B11" s="166" t="e">
        <f>NA()</f>
        <v>#N/A</v>
      </c>
      <c r="C11" s="166">
        <f>C8*2</f>
        <v>0.24485592980840104</v>
      </c>
      <c r="D11" s="166">
        <f>D8*2</f>
        <v>0.21102188132574431</v>
      </c>
      <c r="E11" s="166">
        <f>E8*2</f>
        <v>0.17379095215535681</v>
      </c>
      <c r="F11" s="166">
        <f>F8*2</f>
        <v>0.1229474765346175</v>
      </c>
      <c r="G11" s="137"/>
    </row>
    <row r="12" spans="1:16" x14ac:dyDescent="0.25">
      <c r="A12" s="160"/>
      <c r="B12" s="137"/>
      <c r="C12" s="137"/>
      <c r="D12" s="137"/>
      <c r="E12" s="137"/>
      <c r="F12" s="137"/>
      <c r="G12" s="137"/>
    </row>
    <row r="13" spans="1:16" x14ac:dyDescent="0.25">
      <c r="A13" s="179" t="s">
        <v>95</v>
      </c>
      <c r="B13" s="162">
        <v>0.26338023377674435</v>
      </c>
      <c r="C13" s="137"/>
      <c r="D13" s="137"/>
      <c r="E13" s="137"/>
      <c r="F13" s="137"/>
      <c r="G13" s="137"/>
    </row>
    <row r="14" spans="1:16" x14ac:dyDescent="0.25">
      <c r="A14" s="160"/>
      <c r="B14" s="146"/>
      <c r="C14" s="146"/>
      <c r="D14" s="146"/>
      <c r="E14" s="146"/>
      <c r="F14" s="146"/>
      <c r="G14" s="137"/>
      <c r="H14" s="143"/>
      <c r="I14" s="143"/>
      <c r="J14" s="143"/>
      <c r="K14" s="143"/>
      <c r="L14" s="143"/>
    </row>
    <row r="15" spans="1:16" x14ac:dyDescent="0.25">
      <c r="A15" s="160" t="s">
        <v>31</v>
      </c>
      <c r="B15" s="146"/>
      <c r="C15" s="167" t="e">
        <f>IF(C9&lt;0,C9,NA())</f>
        <v>#N/A</v>
      </c>
      <c r="D15" s="167" t="e">
        <f>IF(D9&lt;0,D9,NA())</f>
        <v>#N/A</v>
      </c>
      <c r="E15" s="167" t="e">
        <f>IF(E9&lt;0,E9,NA())</f>
        <v>#N/A</v>
      </c>
      <c r="F15" s="167" t="e">
        <f t="shared" ref="F15" si="0">IF(F9&lt;0,F9,NA())</f>
        <v>#N/A</v>
      </c>
      <c r="G15" s="137"/>
      <c r="H15" s="143"/>
      <c r="I15" s="143"/>
      <c r="J15" s="143"/>
      <c r="K15" s="143"/>
      <c r="L15" s="143"/>
    </row>
    <row r="16" spans="1:16" x14ac:dyDescent="0.25">
      <c r="A16" s="160" t="s">
        <v>32</v>
      </c>
      <c r="B16" s="146"/>
      <c r="C16" s="167">
        <f>C9+C11</f>
        <v>0.3399847693475645</v>
      </c>
      <c r="D16" s="167">
        <f>D9+D11</f>
        <v>0.41649249058168425</v>
      </c>
      <c r="E16" s="167">
        <f>E9+E11</f>
        <v>0.42860874252840608</v>
      </c>
      <c r="F16" s="167">
        <f>F9+F11</f>
        <v>0.4362667536662051</v>
      </c>
      <c r="H16" s="143"/>
      <c r="I16" s="143"/>
      <c r="J16" s="143"/>
      <c r="K16" s="143"/>
      <c r="L16" s="143"/>
    </row>
    <row r="17" spans="1:6" x14ac:dyDescent="0.25">
      <c r="B17" s="146"/>
      <c r="C17" s="167">
        <f>IF(C9&lt;0,"",C9)</f>
        <v>9.5128839539163429E-2</v>
      </c>
      <c r="D17" s="167">
        <f>IF(D9&lt;0,"",D9)</f>
        <v>0.20547060925593991</v>
      </c>
      <c r="E17" s="167">
        <f>IF(E9&lt;0,"",E9)</f>
        <v>0.2548177903730493</v>
      </c>
      <c r="F17" s="167">
        <f>IF(F9&lt;0,"",F9)</f>
        <v>0.31331927713158758</v>
      </c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B21" s="146"/>
      <c r="C21" s="146"/>
      <c r="D21" s="146"/>
      <c r="E21" s="146"/>
      <c r="F21" s="146"/>
    </row>
    <row r="22" spans="1:6" x14ac:dyDescent="0.25">
      <c r="B22" s="146"/>
      <c r="C22" s="146"/>
      <c r="D22" s="146"/>
      <c r="E22" s="146"/>
      <c r="F22" s="146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A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Kim, Eun Hae (External)</cp:lastModifiedBy>
  <cp:lastPrinted>2018-02-12T17:43:24Z</cp:lastPrinted>
  <dcterms:created xsi:type="dcterms:W3CDTF">2006-04-10T09:32:05Z</dcterms:created>
  <dcterms:modified xsi:type="dcterms:W3CDTF">2026-02-03T10:09:32Z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2026-01-29T10:03:42Z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c82e6ecb-0e24-4302-bb5e-e294d19dae0a</vt:lpwstr>
  </property>
  <property fmtid="{D5CDD505-2E9C-101B-9397-08002B2CF9AE}" pid="8" name="MSIP_Label_23da18b0-dae3-4c1e-8278-86f688a3028c_ContentBits">
    <vt:lpwstr>0</vt:lpwstr>
  </property>
</Properties>
</file>