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bookViews>
    <workbookView xWindow="-28920" yWindow="-960" windowWidth="29040" windowHeight="15720" xr2:uid="{00000000-000D-0000-FFFF-FFFF00000000}"/>
  </bookViews>
  <sheets>
    <sheet name="Overview of measures" sheetId="7" r:id="rId1"/>
    <sheet name="Other measures" sheetId="5" r:id="rId2"/>
  </sheets>
  <definedNames>
    <definedName name="CIQWBGuid" hidden="1">"39643d61-9da0-4702-8f52-ea8d1c346680"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'Other measures'!$B$1:$E$2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5" i="7" l="1"/>
  <c r="E8" i="7" l="1"/>
  <c r="D44" i="7" l="1"/>
  <c r="E164" i="7"/>
  <c r="D164" i="7"/>
  <c r="E171" i="7"/>
  <c r="J128" i="7" l="1"/>
  <c r="J107" i="7"/>
  <c r="G129" i="7"/>
  <c r="G122" i="7"/>
  <c r="G113" i="7"/>
  <c r="G105" i="7"/>
  <c r="G99" i="7"/>
  <c r="F83" i="7"/>
  <c r="G83" i="7"/>
  <c r="F73" i="7"/>
  <c r="G73" i="7"/>
  <c r="G68" i="7"/>
  <c r="G60" i="7"/>
  <c r="G53" i="7"/>
  <c r="G44" i="7"/>
  <c r="G36" i="7"/>
  <c r="G25" i="7"/>
  <c r="G8" i="7"/>
  <c r="G142" i="7"/>
  <c r="F148" i="7"/>
  <c r="G148" i="7"/>
  <c r="G155" i="7"/>
  <c r="G164" i="7"/>
  <c r="G171" i="7"/>
  <c r="G178" i="7"/>
  <c r="F178" i="7"/>
  <c r="E178" i="7"/>
  <c r="D178" i="7"/>
  <c r="D171" i="7"/>
  <c r="E155" i="7"/>
  <c r="D155" i="7"/>
  <c r="E148" i="7"/>
  <c r="D148" i="7"/>
  <c r="E142" i="7"/>
  <c r="D142" i="7"/>
  <c r="E135" i="7"/>
  <c r="D135" i="7"/>
  <c r="E129" i="7"/>
  <c r="D129" i="7"/>
  <c r="D122" i="7"/>
  <c r="E122" i="7"/>
  <c r="D113" i="7"/>
  <c r="E113" i="7"/>
  <c r="E105" i="7"/>
  <c r="D105" i="7"/>
  <c r="E99" i="7"/>
  <c r="D99" i="7"/>
  <c r="E83" i="7"/>
  <c r="D83" i="7"/>
  <c r="E73" i="7"/>
  <c r="D73" i="7"/>
  <c r="E68" i="7"/>
  <c r="D68" i="7"/>
  <c r="E60" i="7"/>
  <c r="D60" i="7"/>
  <c r="E53" i="7"/>
  <c r="D53" i="7"/>
  <c r="E44" i="7"/>
  <c r="E36" i="7"/>
  <c r="D36" i="7"/>
  <c r="E25" i="7"/>
  <c r="D25" i="7"/>
  <c r="D8" i="7"/>
  <c r="J66" i="7" l="1"/>
  <c r="J67" i="7"/>
  <c r="J173" i="7" l="1"/>
  <c r="J174" i="7"/>
  <c r="J182" i="7" l="1"/>
  <c r="J82" i="7"/>
  <c r="J80" i="7"/>
  <c r="J72" i="7"/>
  <c r="J70" i="7"/>
  <c r="J63" i="7"/>
  <c r="J56" i="7"/>
  <c r="J49" i="7"/>
  <c r="J46" i="7"/>
  <c r="J38" i="7"/>
  <c r="J180" i="7"/>
  <c r="J157" i="7"/>
  <c r="J153" i="7"/>
  <c r="J146" i="7"/>
  <c r="J144" i="7"/>
  <c r="J141" i="7"/>
  <c r="J137" i="7"/>
  <c r="J134" i="7"/>
  <c r="J133" i="7"/>
  <c r="J131" i="7"/>
  <c r="J124" i="7"/>
  <c r="J86" i="7"/>
  <c r="J87" i="7"/>
  <c r="J88" i="7"/>
  <c r="J89" i="7"/>
  <c r="J90" i="7"/>
  <c r="J91" i="7"/>
  <c r="J92" i="7"/>
  <c r="J93" i="7"/>
  <c r="J94" i="7"/>
  <c r="J95" i="7"/>
  <c r="J96" i="7"/>
  <c r="J97" i="7"/>
  <c r="J98" i="7"/>
  <c r="J85" i="7"/>
  <c r="J77" i="7"/>
  <c r="J78" i="7"/>
  <c r="J79" i="7"/>
  <c r="J81" i="7"/>
  <c r="J76" i="7"/>
  <c r="J43" i="7"/>
  <c r="J42" i="7"/>
  <c r="J41" i="7"/>
  <c r="J40" i="7"/>
  <c r="J39" i="7"/>
  <c r="J27" i="7"/>
  <c r="J24" i="7"/>
  <c r="J28" i="7"/>
  <c r="J29" i="7"/>
  <c r="J30" i="7"/>
  <c r="J32" i="7"/>
  <c r="J33" i="7"/>
  <c r="J34" i="7"/>
  <c r="J35" i="7"/>
  <c r="J181" i="7"/>
  <c r="J183" i="7"/>
  <c r="J175" i="7"/>
  <c r="J176" i="7"/>
  <c r="J177" i="7"/>
  <c r="J166" i="7"/>
  <c r="J167" i="7"/>
  <c r="J168" i="7"/>
  <c r="J169" i="7"/>
  <c r="J170" i="7"/>
  <c r="J158" i="7"/>
  <c r="J159" i="7"/>
  <c r="J160" i="7"/>
  <c r="J161" i="7"/>
  <c r="J162" i="7"/>
  <c r="J163" i="7"/>
  <c r="J151" i="7"/>
  <c r="J152" i="7"/>
  <c r="J154" i="7"/>
  <c r="J150" i="7"/>
  <c r="J145" i="7"/>
  <c r="J147" i="7"/>
  <c r="J138" i="7"/>
  <c r="J139" i="7"/>
  <c r="J140" i="7"/>
  <c r="J132" i="7"/>
  <c r="J125" i="7"/>
  <c r="J126" i="7"/>
  <c r="J127" i="7"/>
  <c r="J116" i="7"/>
  <c r="J117" i="7"/>
  <c r="J118" i="7"/>
  <c r="J119" i="7"/>
  <c r="J120" i="7"/>
  <c r="J121" i="7"/>
  <c r="J115" i="7"/>
  <c r="J108" i="7"/>
  <c r="J109" i="7"/>
  <c r="J110" i="7"/>
  <c r="J111" i="7"/>
  <c r="J112" i="7"/>
  <c r="J102" i="7"/>
  <c r="J103" i="7"/>
  <c r="J104" i="7"/>
  <c r="J101" i="7"/>
  <c r="J71" i="7"/>
  <c r="J64" i="7"/>
  <c r="J65" i="7"/>
  <c r="J62" i="7"/>
  <c r="J60" i="7" l="1"/>
  <c r="J135" i="7"/>
  <c r="J171" i="7"/>
  <c r="J113" i="7"/>
  <c r="J68" i="7"/>
  <c r="J73" i="7"/>
  <c r="J148" i="7"/>
  <c r="J155" i="7"/>
  <c r="J164" i="7"/>
  <c r="J25" i="7"/>
  <c r="J36" i="7"/>
  <c r="J142" i="7"/>
  <c r="J99" i="7"/>
  <c r="J105" i="7"/>
  <c r="J122" i="7"/>
  <c r="J178" i="7"/>
  <c r="J129" i="7"/>
  <c r="J83" i="7"/>
  <c r="J57" i="7"/>
  <c r="J58" i="7"/>
  <c r="J59" i="7"/>
  <c r="J55" i="7"/>
  <c r="J47" i="7"/>
  <c r="J48" i="7"/>
  <c r="J50" i="7"/>
  <c r="J51" i="7"/>
  <c r="J52" i="7"/>
  <c r="J11" i="7"/>
  <c r="J12" i="7"/>
  <c r="J13" i="7"/>
  <c r="J14" i="7"/>
  <c r="J15" i="7"/>
  <c r="J16" i="7"/>
  <c r="J17" i="7"/>
  <c r="J18" i="7"/>
  <c r="J19" i="7"/>
  <c r="J20" i="7"/>
  <c r="J21" i="7"/>
  <c r="J22" i="7"/>
  <c r="J23" i="7"/>
  <c r="J10" i="7"/>
  <c r="J44" i="7" l="1"/>
  <c r="J8" i="7"/>
  <c r="J53" i="7"/>
</calcChain>
</file>

<file path=xl/sharedStrings.xml><?xml version="1.0" encoding="utf-8"?>
<sst xmlns="http://schemas.openxmlformats.org/spreadsheetml/2006/main" count="564" uniqueCount="386">
  <si>
    <r>
      <t xml:space="preserve">Country
</t>
    </r>
    <r>
      <rPr>
        <sz val="11"/>
        <color rgb="FF0000FF"/>
        <rFont val="Calibri"/>
        <family val="2"/>
        <scheme val="minor"/>
      </rPr>
      <t>Decision-making authority</t>
    </r>
  </si>
  <si>
    <r>
      <t xml:space="preserve">CCyB 
</t>
    </r>
    <r>
      <rPr>
        <sz val="11"/>
        <color theme="1"/>
        <rFont val="Calibri"/>
        <family val="2"/>
        <scheme val="minor"/>
      </rPr>
      <t>2)</t>
    </r>
  </si>
  <si>
    <t>The higher of</t>
  </si>
  <si>
    <t>G-SII buffer</t>
  </si>
  <si>
    <t>Bank name</t>
  </si>
  <si>
    <t>CRD 129</t>
  </si>
  <si>
    <t>CRD 130</t>
  </si>
  <si>
    <t>CRD 131</t>
  </si>
  <si>
    <t>CRD 133</t>
  </si>
  <si>
    <t>Austria</t>
  </si>
  <si>
    <t>Finanzmarktaufsicht</t>
  </si>
  <si>
    <t xml:space="preserve"> </t>
  </si>
  <si>
    <t>Erste Group Bank AG</t>
  </si>
  <si>
    <t>RAIFFEISEN-HOLDING NIEDERÖSTERREICH-WIEN registrierte Genossenschaft mit beschränkter Haftung</t>
  </si>
  <si>
    <t>Raiffeisen Bank International AG</t>
  </si>
  <si>
    <t>Raiffeisenlandesbank Oberösterreich AG</t>
  </si>
  <si>
    <t>HYPO NOE Landesbank für Niederösterreich und Wien AG</t>
  </si>
  <si>
    <t>Hypo Vorarlberg Bank AG</t>
  </si>
  <si>
    <t>Hypo Tirol Bank AG</t>
  </si>
  <si>
    <t>Oberösterreichische Landesbank AG</t>
  </si>
  <si>
    <t>Raiffeisenlandesbank Niederösterreich-Wien</t>
  </si>
  <si>
    <t>Erste Bank der oesterreichischen Sparkassen AG</t>
  </si>
  <si>
    <t xml:space="preserve">Belgium </t>
  </si>
  <si>
    <t/>
  </si>
  <si>
    <t>National Bank of Belgium</t>
  </si>
  <si>
    <t>BNP Paribas Fortis SA</t>
  </si>
  <si>
    <t>Belfius Banque SA</t>
  </si>
  <si>
    <t>ING Belgium SA</t>
  </si>
  <si>
    <t>KBC Group NV</t>
  </si>
  <si>
    <t>The Bank of New York Mellon SA</t>
  </si>
  <si>
    <t>Cyprus</t>
  </si>
  <si>
    <t>Central Bank of Cyprus</t>
  </si>
  <si>
    <t>Alpha Bank Cyprus Ltd</t>
  </si>
  <si>
    <t>Bank of Cyprus Public Company Ltd</t>
  </si>
  <si>
    <t>Eurobank Cyprus Ltd</t>
  </si>
  <si>
    <t>Hellenic Bank Public Company Ltd</t>
  </si>
  <si>
    <t>Astrobank Ltd</t>
  </si>
  <si>
    <t>Estonia</t>
  </si>
  <si>
    <t>Eesti Pank</t>
  </si>
  <si>
    <t>AS SEB Pank</t>
  </si>
  <si>
    <t>Luminor Bank AS</t>
  </si>
  <si>
    <t>Swedbank AS</t>
  </si>
  <si>
    <t>AS LHV Pank</t>
  </si>
  <si>
    <t>Finland</t>
  </si>
  <si>
    <t>Finanssivalvonta/ Finansinspektionen</t>
  </si>
  <si>
    <t>Municipality Finance Plc</t>
  </si>
  <si>
    <t>Nordea Group</t>
  </si>
  <si>
    <t>OP Group</t>
  </si>
  <si>
    <t xml:space="preserve">France </t>
  </si>
  <si>
    <t>Autorité de Contrôle Prudentiel et de Résolution</t>
  </si>
  <si>
    <t>Haut Conseil de Stabilité Financière</t>
  </si>
  <si>
    <t>BNP Paribas</t>
  </si>
  <si>
    <t>Groupe BPCE</t>
  </si>
  <si>
    <t>Groupe Crédit Mutuel</t>
  </si>
  <si>
    <t>Groupe Crédit Agricole</t>
  </si>
  <si>
    <t>La Banque Postale</t>
  </si>
  <si>
    <t>Société Générale</t>
  </si>
  <si>
    <t>Germany</t>
  </si>
  <si>
    <t>Bundesanstalt für Finanzdienstleistungsaufsicht</t>
  </si>
  <si>
    <t>Bayerische Landesbank</t>
  </si>
  <si>
    <t>COMMERZBANK AG</t>
  </si>
  <si>
    <t>DZ BANK AG</t>
  </si>
  <si>
    <t>DekaBank Deutsche Girozentrale</t>
  </si>
  <si>
    <t>Deutsche Bank AG</t>
  </si>
  <si>
    <t>ING-DiBa AG</t>
  </si>
  <si>
    <t>Landesbank Baden-Württemberg</t>
  </si>
  <si>
    <t>Landesbank Hessen-Thüringen Girozentrale</t>
  </si>
  <si>
    <t>UniCredit Bank AG</t>
  </si>
  <si>
    <t>Greece</t>
  </si>
  <si>
    <t>Bank of Greece</t>
  </si>
  <si>
    <t>National Bank of Greece S.A.</t>
  </si>
  <si>
    <t>Ireland</t>
  </si>
  <si>
    <t>Central Bank of Ireland</t>
  </si>
  <si>
    <t>Allied Irish Bank Group plc</t>
  </si>
  <si>
    <t>Barclays Bank Ireland PLC</t>
  </si>
  <si>
    <t xml:space="preserve">Bank of Ireland Group PLC </t>
  </si>
  <si>
    <t>Italy</t>
  </si>
  <si>
    <t>Banca d'Italia</t>
  </si>
  <si>
    <t>Latvia</t>
  </si>
  <si>
    <t>AS SEB banka</t>
  </si>
  <si>
    <t>AS Citadele banka</t>
  </si>
  <si>
    <t>AS Rietumu Banka</t>
  </si>
  <si>
    <t>Lithuania</t>
  </si>
  <si>
    <t>Lietuvos bankas</t>
  </si>
  <si>
    <t>AB SEB bankas</t>
  </si>
  <si>
    <t>AB Šiaulių bankas</t>
  </si>
  <si>
    <t>Swedbank AB</t>
  </si>
  <si>
    <t>Luxembourg</t>
  </si>
  <si>
    <t>Commission de Surveillance du Secteur Financier</t>
  </si>
  <si>
    <t>BGL BNP Paribas S.A.</t>
  </si>
  <si>
    <t>Banque Internationale à Luxembourg S.A.</t>
  </si>
  <si>
    <t>Banque et Caisse d’Epargne de l’Etat Luxembourg</t>
  </si>
  <si>
    <t>Clearstream Banking S.A.</t>
  </si>
  <si>
    <t>Malta</t>
  </si>
  <si>
    <t>Bank Centrali ta' Malta</t>
  </si>
  <si>
    <t>Bank of Valletta plc</t>
  </si>
  <si>
    <t>HSBC Bank Malta p.l.c.</t>
  </si>
  <si>
    <t>APS Bank plc</t>
  </si>
  <si>
    <t>Netherlands</t>
  </si>
  <si>
    <t>De Nederlandsche Bank</t>
  </si>
  <si>
    <t>ABN AMRO Bank N.V.</t>
  </si>
  <si>
    <t>ING Bank N.V.</t>
  </si>
  <si>
    <t>De Volksbank N.V.</t>
  </si>
  <si>
    <t>Portugal</t>
  </si>
  <si>
    <t>Banco de Portugal</t>
  </si>
  <si>
    <t>Banco BPI</t>
  </si>
  <si>
    <t>Banco Comercial Português</t>
  </si>
  <si>
    <t>Santander Totta SGPS</t>
  </si>
  <si>
    <t>Caixa Economica Montepio Geral</t>
  </si>
  <si>
    <t>Caixa Geral de Depósitos</t>
  </si>
  <si>
    <t>LSF Nani Investments S.à.r.l.</t>
  </si>
  <si>
    <t>Slovakia</t>
  </si>
  <si>
    <t>Národná banka Slovenska</t>
  </si>
  <si>
    <t>Slovenská sporiteľňa, a.s.</t>
  </si>
  <si>
    <t>Tatra banka, a.s.</t>
  </si>
  <si>
    <t>Všeobecná úverová banka, a.s.</t>
  </si>
  <si>
    <t>Československá obchodná banka, a.s.</t>
  </si>
  <si>
    <t>Slovenia</t>
  </si>
  <si>
    <t>Banka Slovenije</t>
  </si>
  <si>
    <t>Nova Ljubljanska Banka d.d.</t>
  </si>
  <si>
    <t>SID - Slovenska izvozna in razvojna banka d.d.</t>
  </si>
  <si>
    <t xml:space="preserve">Intesa Sanpaolo  </t>
  </si>
  <si>
    <t>UniCredit Banka Slovenija d.d.</t>
  </si>
  <si>
    <t>Spain</t>
  </si>
  <si>
    <t>Banco de España</t>
  </si>
  <si>
    <t>Banco Bilbao Vizcaya Argentaria, S.A.</t>
  </si>
  <si>
    <t>Banco de Sabadell, S.A.</t>
  </si>
  <si>
    <t>Banco Santander, S.A.</t>
  </si>
  <si>
    <t>Description of measures</t>
  </si>
  <si>
    <t>Legal basis</t>
  </si>
  <si>
    <t>Date of application</t>
  </si>
  <si>
    <t>CRR Article 458</t>
  </si>
  <si>
    <t xml:space="preserve">Bulgaria </t>
  </si>
  <si>
    <t>Bulgarian National Bank</t>
  </si>
  <si>
    <t>Central Cooperative Bank AD</t>
  </si>
  <si>
    <t>United Bulgarian Bank AD</t>
  </si>
  <si>
    <t>Eurobank Bulgaria AD</t>
  </si>
  <si>
    <t>First Investment Bank AD</t>
  </si>
  <si>
    <t>UniCredit Bulbank AD</t>
  </si>
  <si>
    <t xml:space="preserve">Croatia </t>
  </si>
  <si>
    <t>Hrvatska narodna banka</t>
  </si>
  <si>
    <t>Erste&amp;Steiermärkische Bank d.d. Rijeka</t>
  </si>
  <si>
    <t>Hrvatska poštanska banka d.d., Zagreb</t>
  </si>
  <si>
    <t>Addiko Bank d.d., Zagreb</t>
  </si>
  <si>
    <t>OTP banka Hrvatska d.d., Zagreb</t>
  </si>
  <si>
    <t>Privredna banka Zagreb d.d., Zagreb</t>
  </si>
  <si>
    <t>Raiffeisenbank Austria d.d., Zagreb</t>
  </si>
  <si>
    <t>Zagrebačka banka d.d., Zagreb</t>
  </si>
  <si>
    <t>All banks: 
1.5%</t>
  </si>
  <si>
    <t>Coöperatieve Rabobank U.A.</t>
  </si>
  <si>
    <t>Credit institution-specific minimum level of 15% for the average risk weight on retail exposures secured by real estate, applicable to credit institutions using the Internal Ratings Based (IRB) approach.</t>
  </si>
  <si>
    <t>Bank of America Europe DAC</t>
  </si>
  <si>
    <t>MDB Group Ltd</t>
  </si>
  <si>
    <t>Société Générale Luxembourg</t>
  </si>
  <si>
    <t>Volksbanken Wien AG (for the consolidated situation of the Volksbanken-Verbund only)</t>
  </si>
  <si>
    <t xml:space="preserve">Details </t>
  </si>
  <si>
    <t>DSK Bank AD</t>
  </si>
  <si>
    <t>Goldman Sachs Bank Europe SE</t>
  </si>
  <si>
    <t>Alpha Services &amp; Holdings S.A.,</t>
  </si>
  <si>
    <t>Eurobank Ergasias Services &amp; Holdings S.A.</t>
  </si>
  <si>
    <t>Piraeus Financial Holdings S.A.</t>
  </si>
  <si>
    <t>Gruppo Intesa Sanpaolo</t>
  </si>
  <si>
    <t>UniCredit Group</t>
  </si>
  <si>
    <t>Gruppo Banco BPM</t>
  </si>
  <si>
    <t xml:space="preserve">CaixaBank, S.A. </t>
  </si>
  <si>
    <t>BluOr Bank AS</t>
  </si>
  <si>
    <t>Prima banka Slovensko, a.s.</t>
  </si>
  <si>
    <t>HSBC CE</t>
  </si>
  <si>
    <t>Investeringsmaatschappij Argenta NV</t>
  </si>
  <si>
    <t>Addiko Bank AG</t>
  </si>
  <si>
    <t>Swedbank Baltics AS</t>
  </si>
  <si>
    <t>Revolut Bank UAB</t>
  </si>
  <si>
    <t>Caixa Central - Caixa Central de Crédito Agrícola Mútuo</t>
  </si>
  <si>
    <t>Morgan Stanley Europe Holding SE</t>
  </si>
  <si>
    <t>Crelan SA</t>
  </si>
  <si>
    <t>J.P. Morgan SE</t>
  </si>
  <si>
    <t xml:space="preserve">UniCredit Bank Austria AG </t>
  </si>
  <si>
    <t>Latvijas Banka</t>
  </si>
  <si>
    <t>Extended period of application until 30/09/2025 (initial period of two years was extended in 2021 and in 2023)</t>
  </si>
  <si>
    <t xml:space="preserve">5493007BWYDPQZLZ0Y27 </t>
  </si>
  <si>
    <t xml:space="preserve">NS54DT27LJMDYN1YFP35 </t>
  </si>
  <si>
    <t>0W5QHUNYV4W7GJO62R27</t>
  </si>
  <si>
    <t xml:space="preserve">529900BI5KIGX6YLX375 </t>
  </si>
  <si>
    <t>529900UKZBMDBDZIXD62</t>
  </si>
  <si>
    <t>213800X3Q9LSAKRUWY91</t>
  </si>
  <si>
    <t>KGCEPHLVVKVRZYO1T647</t>
  </si>
  <si>
    <t>549300IQZVZ949N37S44</t>
  </si>
  <si>
    <t>JLS56RAMYQZECFUF2G44</t>
  </si>
  <si>
    <t>MMYX0N4ZEZ13Z4XCG897</t>
  </si>
  <si>
    <t>A5GWLFH3KM7YV2SFQL84</t>
  </si>
  <si>
    <t>5493008QOCP58OLEN998</t>
  </si>
  <si>
    <t>549300DYPOFMXOR7XM56</t>
  </si>
  <si>
    <t>549300Z7V2WOFIMUEK50</t>
  </si>
  <si>
    <t>529900GEH0DAUTAXUA94</t>
  </si>
  <si>
    <t>5299000PCY1EP8QJFV48</t>
  </si>
  <si>
    <t>549300UY81ESCZJ0GR95</t>
  </si>
  <si>
    <t>5299002142DS5ONT5540</t>
  </si>
  <si>
    <t>549300IRGNL8Q3O8Y413</t>
  </si>
  <si>
    <t>549300A2F46GR0UOM390</t>
  </si>
  <si>
    <t>529900D5G4V6THXC5P79</t>
  </si>
  <si>
    <t>RG3IZJKPYQ4H6IQPIC08</t>
  </si>
  <si>
    <t>5299005UJX6K7BQKV086</t>
  </si>
  <si>
    <t>549300ZHFZ4CSK7VS460</t>
  </si>
  <si>
    <t>529900I1UZV70CZRAU55</t>
  </si>
  <si>
    <t>PRNXTNXHBI0TSY1V8P17</t>
  </si>
  <si>
    <t>529900VS0F7BA91P4I60</t>
  </si>
  <si>
    <t>PQ0RAP85KK9Z75ONZW93</t>
  </si>
  <si>
    <t>5493004KSNEM4U7L8714</t>
  </si>
  <si>
    <t>CXUHEGU3MADZ2CEV7C11</t>
  </si>
  <si>
    <t>549300VB6UM9TUOCYW67</t>
  </si>
  <si>
    <t>549300PHQZ4HL15HH975</t>
  </si>
  <si>
    <t>529900GJOSVHI055QR67</t>
  </si>
  <si>
    <t>213800JD2L89GGG7LF07</t>
  </si>
  <si>
    <t>549300ND1MQ8SNNYMJ22</t>
  </si>
  <si>
    <t>529900ODI3047E2LIV03</t>
  </si>
  <si>
    <t>7437003B5WFBOIEFY714</t>
  </si>
  <si>
    <t>529900HEKOENJHPNN480</t>
  </si>
  <si>
    <t>R0MUWSFPU8MPRO8K5P83</t>
  </si>
  <si>
    <t>FR9695005MSX1OYEMGDF</t>
  </si>
  <si>
    <t>9695000CG7B84NLR5984</t>
  </si>
  <si>
    <t>FR969500TJ5KRTCJQWXH</t>
  </si>
  <si>
    <t>F0HUI1NY1AZMJMD8LP67</t>
  </si>
  <si>
    <t>96950066U5XAAIRCPA78</t>
  </si>
  <si>
    <t>O2RNE8IBXP4R0TD8PU41</t>
  </si>
  <si>
    <t>7LTWFZYICNSX8D621K86</t>
  </si>
  <si>
    <t>851WYGNLUQLFZBSYGB56</t>
  </si>
  <si>
    <t xml:space="preserve">549300ZK53CNGEEI6A29 </t>
  </si>
  <si>
    <t xml:space="preserve">529900HNOAA1KXQJUQ27 </t>
  </si>
  <si>
    <t>2ZCNRR8UK83OBTEK2170</t>
  </si>
  <si>
    <t xml:space="preserve">B81CK4ESI35472RHJ606 </t>
  </si>
  <si>
    <t xml:space="preserve">DIZES5CFO5K3I5R58746 </t>
  </si>
  <si>
    <t xml:space="preserve">VDYMYTQGZZ6DU0912C88 </t>
  </si>
  <si>
    <t>8IBZUGJ7JPLH368JE346</t>
  </si>
  <si>
    <t>3KXUNHVVQFIJN6RHLO76</t>
  </si>
  <si>
    <t xml:space="preserve">549300C9KPZR0VZ16R05 </t>
  </si>
  <si>
    <t xml:space="preserve">0W2PZJM8XOY22M4GG883 </t>
  </si>
  <si>
    <t>5299009N55YRQC69CN08</t>
  </si>
  <si>
    <t>JEUVK5RWVJEN8W0C9M24</t>
  </si>
  <si>
    <t>5UMCZOEYKCVFAW8ZLO05</t>
  </si>
  <si>
    <t>M6AD1Y1KW32H8THQ6F76</t>
  </si>
  <si>
    <t>635400AKJBGNS5WNQL34</t>
  </si>
  <si>
    <t>EQYXK86SF381Q21S3020</t>
  </si>
  <si>
    <t>2G5BKIC2CB69PRJH1W31</t>
  </si>
  <si>
    <t>635400C8EK6DRI12LJ39</t>
  </si>
  <si>
    <t>9845006C7B5CC707X660</t>
  </si>
  <si>
    <t>2138007F5HA5FFJROB80</t>
  </si>
  <si>
    <t>2138009Y59EAR7H1UO97</t>
  </si>
  <si>
    <t>549300YW95G1VBBGGV07</t>
  </si>
  <si>
    <t>54930080G2M7EJ097A27</t>
  </si>
  <si>
    <t>549300SBPFE9JX7N8J82</t>
  </si>
  <si>
    <t>549300GH3DFCXVNBHE59</t>
  </si>
  <si>
    <t>485100NUOK3CEDCUTW40</t>
  </si>
  <si>
    <t>549300TK038P6EV4YU51</t>
  </si>
  <si>
    <t>R7CQUF1DQM73HUTV1078</t>
  </si>
  <si>
    <t>9CZ7TVMR36CYD5TZBS50</t>
  </si>
  <si>
    <t>UAIAINAJ28P30E5GWE37</t>
  </si>
  <si>
    <t>549300OL514RA0SXJJ44</t>
  </si>
  <si>
    <t>TPS0Q8GFSZF45ZZFL873</t>
  </si>
  <si>
    <t>529900RWC8ZYB066JF16</t>
  </si>
  <si>
    <t>549300X34UUBDEUL1Z91</t>
  </si>
  <si>
    <t>213800A1O379I6DMCU10</t>
  </si>
  <si>
    <t>213800TC9PZRBHMJW403</t>
  </si>
  <si>
    <t>3TK20IVIUJ8J3ZU0QE75</t>
  </si>
  <si>
    <t>DG3RU1DBUFHT4ZF9WN62</t>
  </si>
  <si>
    <t>BFXS5XCH7N0Y05NIXW11</t>
  </si>
  <si>
    <t>529900GGYMNGRQTDOO93</t>
  </si>
  <si>
    <t>724500A1FNICHSDF2I11</t>
  </si>
  <si>
    <t xml:space="preserve">JU1U6S0DG9YLT7N8ZV32 </t>
  </si>
  <si>
    <t xml:space="preserve">TO822O0VT80V06K0FH57 </t>
  </si>
  <si>
    <t>5493005RLLC1P7VSVC58</t>
  </si>
  <si>
    <t>222100K6QL2V4MLHWQ08</t>
  </si>
  <si>
    <t>3DM5DPGI3W6OU6GJ4N92</t>
  </si>
  <si>
    <t xml:space="preserve">2138004FIUXU3B2MR537 </t>
  </si>
  <si>
    <t>529900H2MBEC07BLTB26</t>
  </si>
  <si>
    <t xml:space="preserve">549300JB1P61FUTPEZ7 5 </t>
  </si>
  <si>
    <t xml:space="preserve">549300S2T3FWVVXWJI 89 </t>
  </si>
  <si>
    <t>3157002JBFAI478MD587</t>
  </si>
  <si>
    <t>52990096Q5LMCH1WU4 62</t>
  </si>
  <si>
    <t>315700K45LRKNGMUIW 27</t>
  </si>
  <si>
    <t>5493001BABFV7P27OW30</t>
  </si>
  <si>
    <t>549300J0GSZ83GTKBZ89</t>
  </si>
  <si>
    <t>549300BZ3GKOJ13V6F87</t>
  </si>
  <si>
    <t>549300ECJDDLOVWWL932</t>
  </si>
  <si>
    <t>549300O2UN9JLME31F08</t>
  </si>
  <si>
    <t>5493006QMFDDMYWIAM13</t>
  </si>
  <si>
    <t>K8MS7FD7N5Z2WQ51AZ71</t>
  </si>
  <si>
    <t xml:space="preserve">SI5RG2M0WQQLZCXKRM20 </t>
  </si>
  <si>
    <t>7CUNS533WID6K7DGFI87</t>
  </si>
  <si>
    <t xml:space="preserve">529900ICA8XQYGIKR372 </t>
  </si>
  <si>
    <t>PQOH26KWDF7CG10L6792</t>
  </si>
  <si>
    <t xml:space="preserve">529900SXEWPJ1MRRX537 </t>
  </si>
  <si>
    <t xml:space="preserve">9ZHRYM6F437SQJ6OUG95 </t>
  </si>
  <si>
    <t xml:space="preserve">I6SS27Q1Q3385V753S50 </t>
  </si>
  <si>
    <t>D1HEB8VEU6D9M8ZUXG17</t>
  </si>
  <si>
    <t xml:space="preserve">529900GPOO9ISPD1EE83 </t>
  </si>
  <si>
    <t xml:space="preserve">549300HUKIA1IZQHFZ83 </t>
  </si>
  <si>
    <t>529900D4CD6DIB3CI904</t>
  </si>
  <si>
    <t xml:space="preserve">2W8N8UU78PMDQKZENC08 </t>
  </si>
  <si>
    <t>549300TRUWO2CD2G5692</t>
  </si>
  <si>
    <t xml:space="preserve">815600E4E6DCD2D25E30 </t>
  </si>
  <si>
    <t xml:space="preserve">LEI code </t>
  </si>
  <si>
    <r>
      <t xml:space="preserve">CCoB
</t>
    </r>
    <r>
      <rPr>
        <sz val="11"/>
        <color theme="1"/>
        <rFont val="Calibri"/>
        <family val="2"/>
        <scheme val="minor"/>
      </rPr>
      <t>1)</t>
    </r>
  </si>
  <si>
    <t xml:space="preserve">O-SII buffer </t>
  </si>
  <si>
    <r>
      <t xml:space="preserve">BAWAG P.S.K. Bank für Arbeit und Wirtschaft und Österreichische Postsparkasse Aktiengesellschaft </t>
    </r>
    <r>
      <rPr>
        <sz val="11"/>
        <color theme="1" tint="0.34998626667073579"/>
        <rFont val="Calibri"/>
        <family val="2"/>
        <scheme val="minor"/>
      </rPr>
      <t>5)</t>
    </r>
  </si>
  <si>
    <t>Steiermärkische Bank und Sparkassen AG</t>
  </si>
  <si>
    <t>549300DVPJYGNF2P7B03</t>
  </si>
  <si>
    <t>All banks: 3%</t>
  </si>
  <si>
    <t>Kreditanstalt für Wiederaufbau</t>
  </si>
  <si>
    <t>549300GDPG70E3MBBU98</t>
  </si>
  <si>
    <t>NRW.BANK</t>
  </si>
  <si>
    <t>52990002O5KK6XOGJ020</t>
  </si>
  <si>
    <t>Gruppo BPER Banca</t>
  </si>
  <si>
    <t>N747OI7JINV7RUUH6190</t>
  </si>
  <si>
    <t>Gruppo bancario Mediobanca</t>
  </si>
  <si>
    <t>PSNL19R2RXX5U3QWHI44</t>
  </si>
  <si>
    <t>Gruppo bancario cooperativo ICCREA</t>
  </si>
  <si>
    <t>NNVPP80YIZGEY2314M97</t>
  </si>
  <si>
    <t>Gruppo bancario Banca Nazionale del Lavoro</t>
  </si>
  <si>
    <t>UI802FYJ52XDB7N4KN18</t>
  </si>
  <si>
    <t>Bank Nederlandse Gemeenten</t>
  </si>
  <si>
    <t>Footnotes</t>
  </si>
  <si>
    <t>Citibank  Europe PLC</t>
  </si>
  <si>
    <t xml:space="preserve">Permanent TSB Group Holdings plc </t>
  </si>
  <si>
    <t>635400DTNHVYGZODKQ93</t>
  </si>
  <si>
    <t xml:space="preserve">N1FBEDJ5J41VKZLO2475 </t>
  </si>
  <si>
    <t>All banks:
1%</t>
  </si>
  <si>
    <t>O-SII fully loaded by 01.01.2026 at a 2% rate.
(01.01.2025: 1.9375%)</t>
  </si>
  <si>
    <t>O-SII fully loaded by 01.01.2026 at a 1% rate.
(01.01.2025: 0.875%)</t>
  </si>
  <si>
    <t>O-SII fully loaded by 01.01.2026 at a 1.75% rate. 
(01.01.2025: 1.5%)</t>
  </si>
  <si>
    <t>Please use '+' on the sidelines to view individual banks in specific countries and '1' and '2' at the top on the left margin to toggle between country and individual bank view. Please refer to the footnotes below for additional details on the computation and reporting of the system-wide macroprudential measures.</t>
  </si>
  <si>
    <r>
      <rPr>
        <b/>
        <sz val="12"/>
        <color theme="1"/>
        <rFont val="Calibri"/>
        <family val="2"/>
        <scheme val="minor"/>
      </rPr>
      <t>Country</t>
    </r>
    <r>
      <rPr>
        <b/>
        <sz val="11"/>
        <color theme="1"/>
        <rFont val="Calibri"/>
        <family val="2"/>
        <scheme val="minor"/>
      </rPr>
      <t xml:space="preserve">
</t>
    </r>
    <r>
      <rPr>
        <sz val="11"/>
        <color rgb="FF0000FF"/>
        <rFont val="Calibri"/>
        <family val="2"/>
        <scheme val="minor"/>
      </rPr>
      <t>Decision-making authority</t>
    </r>
  </si>
  <si>
    <t xml:space="preserve"> This file provides an overview of the active capital-based measures at national and individual bank level notified to the ECB and announced by the authorities. For each  measure, a link is provided to the decision-making authority with further background information and explanations of the national decisions and the macroprudential framework. At the individual bank level, all banks subject to individual buffers (G-SII, O-SII, and country-level SyRB) are included. </t>
  </si>
  <si>
    <t>Vdk bank</t>
  </si>
  <si>
    <t xml:space="preserve">54930060Q00W1SRIUI57 </t>
  </si>
  <si>
    <r>
      <t xml:space="preserve">Combined buffer requirement 
</t>
    </r>
    <r>
      <rPr>
        <sz val="11"/>
        <color theme="1"/>
        <rFont val="Calibri"/>
        <family val="2"/>
        <scheme val="minor"/>
      </rPr>
      <t>4)</t>
    </r>
  </si>
  <si>
    <r>
      <rPr>
        <b/>
        <sz val="11"/>
        <rFont val="Calibri"/>
        <family val="2"/>
        <scheme val="minor"/>
      </rPr>
      <t>Additional information</t>
    </r>
    <r>
      <rPr>
        <b/>
        <sz val="11"/>
        <color theme="1"/>
        <rFont val="Calibri"/>
        <family val="2"/>
        <scheme val="minor"/>
      </rPr>
      <t xml:space="preserve">
</t>
    </r>
    <r>
      <rPr>
        <sz val="11"/>
        <color theme="1"/>
        <rFont val="Calibri"/>
        <family val="2"/>
        <scheme val="minor"/>
      </rPr>
      <t>5)</t>
    </r>
  </si>
  <si>
    <t xml:space="preserve">The SyRB applies to all exposures located in the Member State that is setting the buffer. </t>
  </si>
  <si>
    <t>The SyRB applies to all exposures (located in Member State setting the buffer, other Member States, and third countries).</t>
  </si>
  <si>
    <t xml:space="preserve">The SyRB applies to all exposures  (located in Member State setting the buffer, other Member States, and third countries). </t>
  </si>
  <si>
    <t>6% (s)</t>
  </si>
  <si>
    <t>7 banks:
3% (s)</t>
  </si>
  <si>
    <t>3% (s)</t>
  </si>
  <si>
    <t>All banks:
2% (s)</t>
  </si>
  <si>
    <t>2% (s)</t>
  </si>
  <si>
    <t>All banks:
1.5% (s)</t>
  </si>
  <si>
    <t>1.5% (s)</t>
  </si>
  <si>
    <r>
      <t xml:space="preserve">(sectoral) SyRB
</t>
    </r>
    <r>
      <rPr>
        <sz val="11"/>
        <color theme="1"/>
        <rFont val="Calibri"/>
        <family val="2"/>
        <scheme val="minor"/>
      </rPr>
      <t>3)</t>
    </r>
    <r>
      <rPr>
        <b/>
        <sz val="11"/>
        <color rgb="FF0E7C48"/>
        <rFont val="Calibri"/>
        <family val="2"/>
        <scheme val="minor"/>
      </rPr>
      <t xml:space="preserve">
</t>
    </r>
  </si>
  <si>
    <r>
      <t xml:space="preserve">
</t>
    </r>
    <r>
      <rPr>
        <b/>
        <sz val="11"/>
        <rFont val="Calibri"/>
        <family val="2"/>
        <scheme val="minor"/>
      </rPr>
      <t xml:space="preserve">Notes to the table: </t>
    </r>
    <r>
      <rPr>
        <sz val="11"/>
        <rFont val="Calibri"/>
        <family val="2"/>
        <scheme val="minor"/>
      </rPr>
      <t xml:space="preserve">
The table includes macroprudential measures implemented for supervised banks (CCyB, CCoB) and includes at the individual bank-level all banks subject to individual buffers (G-SII, O-SII, and country-level SyRB). 
1) The ECB is not notified of the CCoB, but the latter is included in the table to calculate the combined buffer requirements. The web links point to the places where each NDA publishes new measures. Since the table shows implemented rates, the rates in the web links may differ if they refer to announced rates. 
2) The reported rate is the rate applied to domestic exposures located in the given country. The effective bank-specific CCyB rate can be higher or lower depending on the portfolio composition of individual banks, as it is affected by the CCyB rates of the countries where exposures are located, see Art. 130 CRD IV and Art. 140 CRD IV. For Croatia, Luxembourg, Malta, Poland, Slovakia and Sweden certain small and medium-sized investment firms are exempted from the CCyB+B185. 
3) The left column reports the systemic risk buffer measures (SyRB) , while the right column refers to  sectoral SyRB (sSyRB).
4) The combined buffer requirement is calculated according to Art. 128(1)(6) CRD IV but excludes mandatory or voluntary reciprocity of foreign macroprudential measures according to recommendation ESRB/2015/2. It consists of CET1 capital and comes in addition to a minimum requirement of 8% total capital (4.5% CET1 + 1.5% AT1 + 2% T2). The reported CBR excludes Pillar 2 measures and sectoral measures, such as sSyRBs (in light of the difficulty of calculating requirements at exposure level). The minimum combined buffer requirement at country level corresponds to a bank not subject to any individual bank-level buffer (G-SII, O-SII, SyRB) – i.e., subject only to the CCoB and CCyB, and broad-based country-level SyRB, if applicable. The effective bank-specific rates may differ from the rates in the table, as they are affected by the rate of the country where exposures are located (CCyB, SyRB). The "Other Measures" sheet complements the "Overview of Measure" sheet, in order to provide a comprehensive view of the macroprudential measures implemented in each Member States.  
5) Empty cells indicate fully phased-in buffers. 
</t>
    </r>
  </si>
  <si>
    <t>Croatia</t>
  </si>
  <si>
    <t>CRR Article 124</t>
  </si>
  <si>
    <t>Croatian National Bank</t>
  </si>
  <si>
    <t>4% (s)</t>
  </si>
  <si>
    <t xml:space="preserve">OTP banka d.d </t>
  </si>
  <si>
    <t>The sSyRB applies to all retail exposures to natural persons that are secured by domestic residential property of banks that use internal models for the computation of risk-weighted exposures.</t>
  </si>
  <si>
    <t>0.5% (s)</t>
  </si>
  <si>
    <t>All banks: 
0.5% (s)</t>
  </si>
  <si>
    <t>CCyB will be increased to 1.0% from 18.06.2025.</t>
  </si>
  <si>
    <t>Croatian National Bank has reviewed the discretions granted by Article 124 of the CRR regarding establishing stricter criteria for exposures secured by mortgages on residential properties, and applying a higher risk weight (100%) for exposures secured by mortgages on commercial properties due to implementation of Regulation (EU) 2024/1623 of the European Parliament and of the Council of 31 May 2024 amending Regulation (EU) No 575/2013 as regards requirements for credit risk, credit valuation adjustment risk, operational risk, market risk and the output floor.  As a result, it has dropped 2 out of 4 stricter criteria for residential real estate due to updated definition of "residential property" and revoked the application of the higher risk weight requirement for commercial real estate.</t>
  </si>
  <si>
    <t xml:space="preserve">The implementation of the measure had been suspended following the outbreak of the pandemic, but is now implemented from 1 January 2022. The measure will be in force until 30 November 2026. </t>
  </si>
  <si>
    <t xml:space="preserve">O-SII fully loaded by 01.01.2026 at a 1.00% rate. </t>
  </si>
  <si>
    <t xml:space="preserve">CCyB will be increased to 0.25% from 01.10.2025. </t>
  </si>
  <si>
    <t>Bigbank AS</t>
  </si>
  <si>
    <t>Coop Pank AS</t>
  </si>
  <si>
    <t>5493007SWCCN9S3J2748</t>
  </si>
  <si>
    <t>549300EHNXQVOI120S55</t>
  </si>
  <si>
    <t xml:space="preserve">CCyB will be increased to 0.5% from 01.10.2025. </t>
  </si>
  <si>
    <t xml:space="preserve">The new G-SII rate will be implemented for one institution on 02.01.2026. The new O-SII rate will be implemented for one institution on 01.01.2026. The sSyRB applies to exposures granted to highly indebted non-financial corporations. </t>
  </si>
  <si>
    <t xml:space="preserve">O-SII fully loaded by 01.01.2026 at a rate of 1.5%. G-SII fully loaded by 02.01.2026 at a rate of 1.5%. </t>
  </si>
  <si>
    <t xml:space="preserve">DNB applies a risk weight floor measure on the mortgage loan portfolios of IRB banks. For each exposure, a 12% risk weight is assigned  to the portion of the loan not exceeding 55% of the collateral’s market value, and a 45% risk weight is assigned to the remaining portion of the loan. On 1 December 2024 DNB has decided to extend the measure for two years. This extension option is provided for in Article 458 of the Capital Requirements Regulation. </t>
  </si>
  <si>
    <t xml:space="preserve"> The sSyRB applies to all retail exposures to natural persons that are secured by residential property located in the Member State. </t>
  </si>
  <si>
    <t>The same O-SII capital buffer applied to the parent institution LSF Nani Investments S.à r.l. also at the sub-consolidated level of Novo Banco, S.A. as of 01.07.2025. The same SSyRB applied to the parent institution LSF Nani Investments S.à r.l. also at the sub-consolidated level of Novo Banco, S.A.</t>
  </si>
  <si>
    <t>4 banks:
 4% (s)</t>
  </si>
  <si>
    <t xml:space="preserve"> The SyRB for the single entity level it is 0.5%.</t>
  </si>
  <si>
    <t xml:space="preserve">O-SII fully loaded by 01.01.2026 at a rate of 0.5%. </t>
  </si>
  <si>
    <t xml:space="preserve"> The sSyRB applies to all (retail and non-retail) exposures to natural persons secured by RRE located in Germany, and all exposures to legal persons secured by German RRE.</t>
  </si>
  <si>
    <t xml:space="preserve">An sSyRB rate of 1% will be implemented on 30.06.2025. The  sSyRB  applies to credit and counterparty risk-weighted exposures to Italian residents to all banks authorized in Italy. </t>
  </si>
  <si>
    <t xml:space="preserve">The new O-SII rate will be implemented for one institution on 01.01.2026.
The sSyRB applies to all retail exposures to natural persons that are secured by residential property located in the Member State. </t>
  </si>
  <si>
    <t>CCyB will be increased to 0.75% from 01.01.2026. 
The sSyRB applies to all retail exposures to natural persons that are secured by domestic residential property, for banks that use internal models to compute risk-weighted exposures.</t>
  </si>
  <si>
    <t>All banks
0.5% (s)</t>
  </si>
  <si>
    <r>
      <t>Combined buffer requirements as of 31 March 2025</t>
    </r>
    <r>
      <rPr>
        <b/>
        <sz val="16"/>
        <rFont val="Calibri"/>
        <family val="2"/>
        <scheme val="minor"/>
      </rPr>
      <t xml:space="preserve"> in countries subject to ECB Banking Supervision</t>
    </r>
  </si>
  <si>
    <t>14 banks: 
0.5%-1%</t>
  </si>
  <si>
    <t xml:space="preserve">The SyRB applies to all exposures (located in Member State setting the buffer, other Member States, and third countries). </t>
  </si>
  <si>
    <t xml:space="preserve">CCyB will be increased to 1.5% from 14.01.2026. The new O-SII rate will be implemented for three institutions on 01.01.2026. </t>
  </si>
  <si>
    <t>Euroclear Holding SA/NV</t>
  </si>
  <si>
    <t xml:space="preserve">The new O-SII rate will be implemented for one institution 01.01.2026. 
A 0.5% sSyRB rate applies to all retail exposures to natural persons that are secured by residential property, and to all exposures to natural persons that are not secured by residential property. </t>
  </si>
  <si>
    <t xml:space="preserve">7 banks:
6% (s)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</si>
</sst>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00%"/>
    <numFmt numFmtId="165" formatCode="0.0%"/>
    <numFmt numFmtId="166" formatCode="0.0000%"/>
  </numFmts>
  <fonts count="3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6"/>
      <name val="Calibri"/>
      <family val="2"/>
      <scheme val="minor"/>
    </font>
    <font>
      <b/>
      <sz val="12"/>
      <color rgb="FFFF0000"/>
      <name val="Calibri"/>
      <family val="2"/>
      <scheme val="minor"/>
    </font>
    <font>
      <sz val="11"/>
      <color rgb="FF0000FF"/>
      <name val="Calibri"/>
      <family val="2"/>
      <scheme val="minor"/>
    </font>
    <font>
      <b/>
      <sz val="11"/>
      <name val="Calibri"/>
      <family val="2"/>
      <scheme val="minor"/>
    </font>
    <font>
      <sz val="11"/>
      <name val="Calibri"/>
      <family val="2"/>
      <scheme val="minor"/>
    </font>
    <font>
      <u/>
      <sz val="11"/>
      <color theme="10"/>
      <name val="Calibri"/>
      <family val="2"/>
      <scheme val="minor"/>
    </font>
    <font>
      <sz val="11"/>
      <color theme="10"/>
      <name val="Calibri"/>
      <family val="2"/>
      <scheme val="minor"/>
    </font>
    <font>
      <i/>
      <sz val="11"/>
      <color theme="1" tint="0.34998626667073579"/>
      <name val="Calibri"/>
      <family val="2"/>
      <scheme val="minor"/>
    </font>
    <font>
      <b/>
      <sz val="11"/>
      <color theme="10"/>
      <name val="Calibri"/>
      <family val="2"/>
      <scheme val="minor"/>
    </font>
    <font>
      <b/>
      <sz val="11"/>
      <color rgb="FF0000FF"/>
      <name val="Calibri"/>
      <family val="2"/>
      <scheme val="minor"/>
    </font>
    <font>
      <sz val="11"/>
      <color rgb="FF000000"/>
      <name val="Calibri"/>
      <family val="2"/>
      <scheme val="minor"/>
    </font>
    <font>
      <u/>
      <sz val="11"/>
      <color theme="10"/>
      <name val="Calibri"/>
      <family val="2"/>
    </font>
    <font>
      <sz val="10"/>
      <color indexed="8"/>
      <name val="Arial"/>
      <family val="2"/>
      <charset val="238"/>
    </font>
    <font>
      <sz val="10"/>
      <name val="Arial"/>
      <family val="2"/>
    </font>
    <font>
      <sz val="11"/>
      <color theme="1"/>
      <name val="Calibri"/>
      <family val="2"/>
      <charset val="186"/>
      <scheme val="minor"/>
    </font>
    <font>
      <sz val="11"/>
      <color rgb="FF000000"/>
      <name val="Calibri"/>
      <family val="2"/>
    </font>
    <font>
      <sz val="11"/>
      <name val="Calibri"/>
      <family val="2"/>
    </font>
    <font>
      <b/>
      <sz val="14"/>
      <name val="Arial"/>
      <family val="2"/>
    </font>
    <font>
      <b/>
      <sz val="10"/>
      <name val="Arial"/>
      <family val="2"/>
    </font>
    <font>
      <sz val="8"/>
      <name val="Arial"/>
      <family val="2"/>
    </font>
    <font>
      <b/>
      <sz val="10"/>
      <color indexed="23"/>
      <name val="Lucida Console"/>
      <family val="3"/>
    </font>
    <font>
      <sz val="10"/>
      <color indexed="9"/>
      <name val="Arial"/>
      <family val="2"/>
    </font>
    <font>
      <b/>
      <i/>
      <sz val="10"/>
      <color indexed="10"/>
      <name val="Arial"/>
      <family val="2"/>
    </font>
    <font>
      <b/>
      <i/>
      <sz val="10"/>
      <color indexed="63"/>
      <name val="Arial"/>
      <family val="2"/>
    </font>
    <font>
      <sz val="10"/>
      <color indexed="8"/>
      <name val="Arial"/>
      <family val="2"/>
    </font>
    <font>
      <b/>
      <sz val="10"/>
      <color indexed="9"/>
      <name val="arial"/>
      <family val="2"/>
    </font>
    <font>
      <b/>
      <sz val="14"/>
      <name val="Calibri"/>
      <family val="2"/>
      <scheme val="minor"/>
    </font>
    <font>
      <sz val="11"/>
      <color theme="1" tint="0.34998626667073579"/>
      <name val="Calibri"/>
      <family val="2"/>
      <scheme val="minor"/>
    </font>
    <font>
      <sz val="11"/>
      <color rgb="FF9C5700"/>
      <name val="Calibri"/>
      <family val="2"/>
      <scheme val="minor"/>
    </font>
    <font>
      <b/>
      <sz val="11"/>
      <color rgb="FF0E7C48"/>
      <name val="Calibri"/>
      <family val="2"/>
      <scheme val="minor"/>
    </font>
    <font>
      <b/>
      <sz val="12"/>
      <color theme="1"/>
      <name val="Calibri"/>
      <family val="2"/>
      <scheme val="minor"/>
    </font>
    <font>
      <sz val="12"/>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
      <patternFill patternType="solid">
        <fgColor indexed="58"/>
        <bgColor indexed="64"/>
      </patternFill>
    </fill>
    <fill>
      <patternFill patternType="solid">
        <fgColor indexed="57"/>
        <bgColor indexed="64"/>
      </patternFill>
    </fill>
    <fill>
      <patternFill patternType="solid">
        <fgColor indexed="56"/>
        <bgColor indexed="64"/>
      </patternFill>
    </fill>
    <fill>
      <patternFill patternType="solid">
        <fgColor indexed="9"/>
        <bgColor indexed="64"/>
      </patternFill>
    </fill>
    <fill>
      <patternFill patternType="solid">
        <fgColor indexed="8"/>
        <bgColor indexed="64"/>
      </patternFill>
    </fill>
    <fill>
      <patternFill patternType="solid">
        <fgColor rgb="FFC5D9F1"/>
        <bgColor indexed="64"/>
      </patternFill>
    </fill>
    <fill>
      <patternFill patternType="solid">
        <fgColor rgb="FFFFEB9C"/>
      </patternFill>
    </fill>
  </fills>
  <borders count="39">
    <border>
      <left/>
      <right/>
      <top/>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61"/>
      </left>
      <right/>
      <top/>
      <bottom/>
      <diagonal/>
    </border>
    <border>
      <left style="medium">
        <color indexed="60"/>
      </left>
      <right/>
      <top/>
      <bottom/>
      <diagonal/>
    </border>
    <border>
      <left style="medium">
        <color indexed="59"/>
      </left>
      <right/>
      <top/>
      <bottom/>
      <diagonal/>
    </border>
    <border>
      <left style="medium">
        <color indexed="61"/>
      </left>
      <right style="medium">
        <color indexed="61"/>
      </right>
      <top style="medium">
        <color indexed="61"/>
      </top>
      <bottom style="medium">
        <color indexed="61"/>
      </bottom>
      <diagonal/>
    </border>
    <border>
      <left style="medium">
        <color indexed="60"/>
      </left>
      <right style="medium">
        <color indexed="60"/>
      </right>
      <top style="medium">
        <color indexed="60"/>
      </top>
      <bottom style="medium">
        <color indexed="60"/>
      </bottom>
      <diagonal/>
    </border>
    <border>
      <left style="medium">
        <color indexed="59"/>
      </left>
      <right style="medium">
        <color indexed="59"/>
      </right>
      <top style="medium">
        <color indexed="59"/>
      </top>
      <bottom style="medium">
        <color indexed="59"/>
      </bottom>
      <diagonal/>
    </border>
    <border>
      <left/>
      <right/>
      <top/>
      <bottom style="medium">
        <color indexed="8"/>
      </bottom>
      <diagonal/>
    </border>
    <border>
      <left style="thin">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s>
  <cellStyleXfs count="47">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0" fillId="0" borderId="0" applyNumberForma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0" fontId="16" fillId="0" borderId="0" applyNumberFormat="0" applyFill="0" applyBorder="0" applyAlignment="0" applyProtection="0"/>
    <xf numFmtId="0" fontId="17" fillId="0" borderId="0"/>
    <xf numFmtId="0" fontId="18" fillId="0" borderId="0"/>
    <xf numFmtId="0" fontId="19" fillId="0" borderId="0"/>
    <xf numFmtId="0" fontId="20" fillId="0" borderId="0"/>
    <xf numFmtId="0" fontId="21" fillId="0" borderId="0"/>
    <xf numFmtId="0" fontId="18" fillId="0" borderId="0"/>
    <xf numFmtId="0" fontId="18" fillId="0" borderId="0"/>
    <xf numFmtId="0" fontId="20" fillId="0" borderId="0"/>
    <xf numFmtId="0" fontId="18" fillId="0" borderId="0"/>
    <xf numFmtId="0" fontId="18" fillId="0" borderId="0"/>
    <xf numFmtId="0" fontId="21" fillId="0" borderId="0"/>
    <xf numFmtId="0" fontId="21" fillId="0" borderId="0"/>
    <xf numFmtId="0" fontId="18" fillId="0" borderId="0"/>
    <xf numFmtId="0" fontId="18" fillId="0" borderId="0"/>
    <xf numFmtId="0" fontId="1" fillId="0" borderId="0"/>
    <xf numFmtId="0" fontId="21" fillId="0" borderId="0"/>
    <xf numFmtId="0" fontId="21" fillId="0" borderId="0"/>
    <xf numFmtId="0" fontId="21" fillId="0" borderId="0"/>
    <xf numFmtId="9" fontId="18"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Protection="0">
      <alignment wrapText="1"/>
    </xf>
    <xf numFmtId="0" fontId="23" fillId="0" borderId="0" applyNumberFormat="0" applyFill="0" applyBorder="0" applyProtection="0">
      <alignment wrapText="1"/>
    </xf>
    <xf numFmtId="0" fontId="24" fillId="0" borderId="0" applyNumberFormat="0" applyFill="0" applyBorder="0" applyProtection="0">
      <alignment vertical="top" wrapText="1"/>
    </xf>
    <xf numFmtId="0" fontId="25" fillId="0" borderId="0" applyNumberFormat="0" applyFill="0" applyBorder="0" applyAlignment="0" applyProtection="0"/>
    <xf numFmtId="0" fontId="18" fillId="0" borderId="20" applyNumberFormat="0" applyFont="0" applyFill="0" applyAlignment="0" applyProtection="0"/>
    <xf numFmtId="0" fontId="18" fillId="0" borderId="21" applyNumberFormat="0" applyFont="0" applyFill="0" applyAlignment="0" applyProtection="0"/>
    <xf numFmtId="0" fontId="18" fillId="0" borderId="22" applyNumberFormat="0" applyFont="0" applyFill="0" applyAlignment="0" applyProtection="0"/>
    <xf numFmtId="0" fontId="26" fillId="5" borderId="23" applyNumberFormat="0" applyAlignment="0" applyProtection="0"/>
    <xf numFmtId="0" fontId="26" fillId="6" borderId="24" applyNumberFormat="0" applyAlignment="0" applyProtection="0"/>
    <xf numFmtId="0" fontId="18" fillId="7" borderId="25" applyNumberFormat="0" applyFont="0" applyAlignment="0" applyProtection="0"/>
    <xf numFmtId="0" fontId="18" fillId="8" borderId="26" applyNumberFormat="0" applyFont="0" applyAlignment="0" applyProtection="0"/>
    <xf numFmtId="0" fontId="18" fillId="9" borderId="27" applyNumberFormat="0" applyFont="0" applyAlignment="0" applyProtection="0"/>
    <xf numFmtId="0" fontId="18" fillId="10" borderId="28" applyNumberFormat="0" applyFont="0" applyAlignment="0" applyProtection="0"/>
    <xf numFmtId="0" fontId="18" fillId="11" borderId="0" applyNumberFormat="0" applyFont="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9" applyNumberFormat="0" applyFill="0" applyAlignment="0" applyProtection="0"/>
    <xf numFmtId="0" fontId="30" fillId="12" borderId="0" applyNumberFormat="0" applyBorder="0" applyAlignment="0" applyProtection="0"/>
    <xf numFmtId="0" fontId="33" fillId="14" borderId="0" applyNumberFormat="0" applyBorder="0" applyAlignment="0" applyProtection="0"/>
  </cellStyleXfs>
  <cellXfs count="134">
    <xf numFmtId="0" fontId="0" fillId="0" borderId="0" xfId="0"/>
    <xf numFmtId="164" fontId="11" fillId="3" borderId="17" xfId="3" applyNumberFormat="1" applyFont="1" applyFill="1" applyBorder="1" applyAlignment="1">
      <alignment horizontal="center" vertical="center" wrapText="1"/>
    </xf>
    <xf numFmtId="164" fontId="11" fillId="3" borderId="1" xfId="3" applyNumberFormat="1" applyFont="1" applyFill="1" applyBorder="1" applyAlignment="1">
      <alignment horizontal="center" vertical="center" wrapText="1"/>
    </xf>
    <xf numFmtId="164" fontId="4" fillId="0" borderId="0" xfId="0" applyNumberFormat="1" applyFont="1" applyAlignment="1"/>
    <xf numFmtId="164" fontId="0" fillId="0" borderId="0" xfId="0" applyNumberFormat="1" applyFont="1" applyBorder="1" applyAlignment="1">
      <alignment vertical="center"/>
    </xf>
    <xf numFmtId="164" fontId="0" fillId="0" borderId="0" xfId="0" applyNumberFormat="1" applyFont="1" applyAlignment="1">
      <alignment horizontal="center" vertical="center" wrapText="1"/>
    </xf>
    <xf numFmtId="164" fontId="3" fillId="0" borderId="0" xfId="2" applyNumberFormat="1" applyFont="1" applyAlignment="1">
      <alignment horizontal="center" vertical="center" wrapText="1"/>
    </xf>
    <xf numFmtId="164" fontId="3" fillId="0" borderId="7" xfId="0" applyNumberFormat="1" applyFont="1" applyBorder="1" applyAlignment="1">
      <alignment horizontal="center" vertical="center" wrapText="1"/>
    </xf>
    <xf numFmtId="164" fontId="11" fillId="0" borderId="12" xfId="3" applyNumberFormat="1" applyFont="1" applyFill="1" applyBorder="1" applyAlignment="1">
      <alignment vertical="center" wrapText="1"/>
    </xf>
    <xf numFmtId="164" fontId="12" fillId="0" borderId="13" xfId="3" applyNumberFormat="1" applyFont="1" applyFill="1" applyBorder="1" applyAlignment="1">
      <alignment vertical="center" wrapText="1"/>
    </xf>
    <xf numFmtId="164" fontId="1" fillId="0" borderId="14" xfId="2" applyNumberFormat="1" applyFont="1" applyBorder="1" applyAlignment="1">
      <alignment horizontal="center" vertical="center" wrapText="1"/>
    </xf>
    <xf numFmtId="164" fontId="1" fillId="0" borderId="14" xfId="1" applyNumberFormat="1" applyFont="1" applyBorder="1" applyAlignment="1">
      <alignment horizontal="center" vertical="center" wrapText="1"/>
    </xf>
    <xf numFmtId="164" fontId="12" fillId="0" borderId="6" xfId="0" applyNumberFormat="1" applyFont="1" applyBorder="1" applyAlignment="1">
      <alignment horizontal="left" vertical="center" wrapText="1"/>
    </xf>
    <xf numFmtId="9" fontId="8" fillId="0" borderId="7"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164" fontId="12" fillId="0" borderId="3" xfId="0" applyNumberFormat="1" applyFont="1" applyBorder="1" applyAlignment="1">
      <alignment horizontal="left" vertical="center" wrapText="1"/>
    </xf>
    <xf numFmtId="164" fontId="8" fillId="0" borderId="4" xfId="0" applyNumberFormat="1" applyFont="1" applyBorder="1" applyAlignment="1">
      <alignment horizontal="center" vertical="center" wrapText="1"/>
    </xf>
    <xf numFmtId="164" fontId="9" fillId="0" borderId="6" xfId="0" applyNumberFormat="1" applyFont="1" applyBorder="1" applyAlignment="1">
      <alignment vertical="center" wrapText="1"/>
    </xf>
    <xf numFmtId="10" fontId="8" fillId="0" borderId="7" xfId="0" applyNumberFormat="1" applyFont="1" applyBorder="1" applyAlignment="1">
      <alignment horizontal="center" vertical="center" wrapText="1"/>
    </xf>
    <xf numFmtId="10" fontId="8" fillId="0" borderId="4" xfId="0" applyNumberFormat="1" applyFont="1" applyBorder="1" applyAlignment="1">
      <alignment horizontal="center" vertical="center" wrapText="1"/>
    </xf>
    <xf numFmtId="165" fontId="8" fillId="0" borderId="7" xfId="0" applyNumberFormat="1" applyFont="1" applyBorder="1" applyAlignment="1">
      <alignment horizontal="center" vertical="center" wrapText="1"/>
    </xf>
    <xf numFmtId="0" fontId="0" fillId="0" borderId="0" xfId="0" applyFill="1"/>
    <xf numFmtId="164" fontId="0" fillId="0" borderId="5" xfId="0" applyNumberFormat="1" applyBorder="1" applyAlignment="1">
      <alignment horizontal="left" vertical="center" wrapText="1"/>
    </xf>
    <xf numFmtId="164" fontId="0" fillId="0" borderId="6" xfId="0" applyNumberFormat="1" applyBorder="1" applyAlignment="1">
      <alignment vertical="center" wrapText="1"/>
    </xf>
    <xf numFmtId="164" fontId="0" fillId="0" borderId="0" xfId="0" applyNumberFormat="1" applyAlignment="1">
      <alignment vertical="center" wrapText="1"/>
    </xf>
    <xf numFmtId="164" fontId="3" fillId="0" borderId="0" xfId="1" applyNumberFormat="1" applyFill="1" applyAlignment="1">
      <alignment vertical="center" wrapText="1"/>
    </xf>
    <xf numFmtId="164" fontId="0" fillId="0" borderId="0" xfId="0" applyNumberFormat="1" applyAlignment="1">
      <alignment vertical="center"/>
    </xf>
    <xf numFmtId="164" fontId="0" fillId="0" borderId="0" xfId="0" applyNumberFormat="1" applyAlignment="1">
      <alignment horizontal="center" vertical="center" wrapText="1"/>
    </xf>
    <xf numFmtId="164" fontId="3" fillId="0" borderId="0" xfId="2" applyNumberFormat="1" applyAlignment="1">
      <alignment horizontal="center" vertical="center" wrapText="1"/>
    </xf>
    <xf numFmtId="164" fontId="2" fillId="0" borderId="0" xfId="0" applyNumberFormat="1" applyFont="1" applyAlignment="1">
      <alignment vertical="center" wrapText="1"/>
    </xf>
    <xf numFmtId="164" fontId="0" fillId="2" borderId="14" xfId="0" applyNumberFormat="1" applyFill="1" applyBorder="1" applyAlignment="1">
      <alignment horizontal="center" vertical="center" wrapText="1"/>
    </xf>
    <xf numFmtId="164" fontId="3" fillId="0" borderId="0" xfId="1" applyNumberFormat="1" applyAlignment="1">
      <alignment vertical="center" wrapText="1"/>
    </xf>
    <xf numFmtId="164" fontId="0" fillId="0" borderId="0" xfId="0" applyNumberFormat="1" applyAlignment="1">
      <alignment vertical="top"/>
    </xf>
    <xf numFmtId="164" fontId="0" fillId="0" borderId="0" xfId="0" applyNumberFormat="1" applyAlignment="1">
      <alignment vertical="top" wrapText="1"/>
    </xf>
    <xf numFmtId="9" fontId="7" fillId="0" borderId="0" xfId="0" applyNumberFormat="1" applyFont="1" applyAlignment="1">
      <alignment horizontal="center" vertical="center" wrapText="1"/>
    </xf>
    <xf numFmtId="9" fontId="7" fillId="0" borderId="0" xfId="0" applyNumberFormat="1" applyFont="1" applyBorder="1" applyAlignment="1">
      <alignment vertical="top" wrapText="1"/>
    </xf>
    <xf numFmtId="9" fontId="7" fillId="0" borderId="0" xfId="0" applyNumberFormat="1" applyFont="1" applyAlignment="1">
      <alignment vertical="top" wrapText="1"/>
    </xf>
    <xf numFmtId="164" fontId="9" fillId="0" borderId="15" xfId="46" applyNumberFormat="1" applyFont="1" applyFill="1" applyBorder="1" applyAlignment="1">
      <alignment vertical="center" wrapText="1"/>
    </xf>
    <xf numFmtId="10" fontId="9" fillId="0" borderId="7" xfId="0" applyNumberFormat="1" applyFont="1" applyFill="1" applyBorder="1" applyAlignment="1">
      <alignment horizontal="center" vertical="center" wrapText="1"/>
    </xf>
    <xf numFmtId="164" fontId="0" fillId="0" borderId="0" xfId="0" applyNumberFormat="1" applyAlignment="1">
      <alignment wrapText="1"/>
    </xf>
    <xf numFmtId="164" fontId="2" fillId="0" borderId="0" xfId="0" applyNumberFormat="1" applyFont="1" applyAlignment="1">
      <alignment wrapText="1"/>
    </xf>
    <xf numFmtId="164" fontId="13" fillId="3" borderId="4" xfId="3" applyNumberFormat="1" applyFont="1" applyFill="1" applyBorder="1" applyAlignment="1">
      <alignment horizontal="center" vertical="center" wrapText="1"/>
    </xf>
    <xf numFmtId="164" fontId="13" fillId="3" borderId="10" xfId="3" applyNumberFormat="1" applyFont="1" applyFill="1" applyBorder="1" applyAlignment="1">
      <alignment horizontal="center" vertical="center" wrapText="1"/>
    </xf>
    <xf numFmtId="0" fontId="15" fillId="0" borderId="0" xfId="0" applyFont="1" applyAlignment="1">
      <alignment vertical="top" wrapText="1"/>
    </xf>
    <xf numFmtId="0" fontId="15" fillId="0" borderId="0" xfId="0" applyFont="1" applyBorder="1" applyAlignment="1">
      <alignment vertical="top" wrapText="1"/>
    </xf>
    <xf numFmtId="164" fontId="13" fillId="3" borderId="4" xfId="3" applyNumberFormat="1" applyFont="1" applyFill="1" applyBorder="1" applyAlignment="1">
      <alignment horizontal="center" vertical="center" wrapText="1"/>
    </xf>
    <xf numFmtId="164" fontId="13" fillId="3" borderId="10" xfId="3" applyNumberFormat="1" applyFont="1" applyFill="1" applyBorder="1" applyAlignment="1">
      <alignment horizontal="center" vertical="center" wrapText="1"/>
    </xf>
    <xf numFmtId="166" fontId="8" fillId="0" borderId="4" xfId="0" applyNumberFormat="1" applyFont="1" applyBorder="1" applyAlignment="1">
      <alignment horizontal="center" vertical="center" wrapText="1"/>
    </xf>
    <xf numFmtId="164" fontId="9" fillId="0" borderId="7" xfId="0" applyNumberFormat="1" applyFont="1" applyFill="1" applyBorder="1" applyAlignment="1">
      <alignment horizontal="center" vertical="center" wrapText="1"/>
    </xf>
    <xf numFmtId="166" fontId="9" fillId="0" borderId="7" xfId="0" applyNumberFormat="1" applyFont="1" applyFill="1" applyBorder="1" applyAlignment="1">
      <alignment horizontal="center" vertical="center" wrapText="1"/>
    </xf>
    <xf numFmtId="164" fontId="11" fillId="3" borderId="18" xfId="3" applyNumberFormat="1" applyFont="1" applyFill="1" applyBorder="1" applyAlignment="1">
      <alignment horizontal="center" vertical="center" wrapText="1"/>
    </xf>
    <xf numFmtId="164" fontId="3" fillId="3" borderId="2" xfId="1" applyNumberFormat="1" applyFill="1" applyBorder="1" applyAlignment="1">
      <alignment horizontal="center" vertical="center" wrapText="1"/>
    </xf>
    <xf numFmtId="164" fontId="3" fillId="3" borderId="19" xfId="1" applyNumberFormat="1" applyFill="1" applyBorder="1" applyAlignment="1">
      <alignment horizontal="center" vertical="center" wrapText="1"/>
    </xf>
    <xf numFmtId="164" fontId="3" fillId="3" borderId="3" xfId="1" applyNumberFormat="1" applyFill="1" applyBorder="1" applyAlignment="1">
      <alignment horizontal="center" vertical="center" wrapText="1"/>
    </xf>
    <xf numFmtId="164" fontId="8" fillId="3" borderId="4" xfId="1" applyNumberFormat="1" applyFont="1" applyFill="1" applyBorder="1" applyAlignment="1">
      <alignment horizontal="left" vertical="top" wrapText="1"/>
    </xf>
    <xf numFmtId="164" fontId="8" fillId="3" borderId="10" xfId="1" applyNumberFormat="1" applyFont="1" applyFill="1" applyBorder="1" applyAlignment="1">
      <alignment horizontal="left" vertical="top" wrapText="1"/>
    </xf>
    <xf numFmtId="165" fontId="14" fillId="3" borderId="4" xfId="3" applyNumberFormat="1" applyFont="1" applyFill="1" applyBorder="1" applyAlignment="1">
      <alignment horizontal="center" vertical="center" wrapText="1"/>
    </xf>
    <xf numFmtId="165" fontId="14" fillId="3" borderId="10" xfId="3" applyNumberFormat="1" applyFont="1" applyFill="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11"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164" fontId="13" fillId="3" borderId="4" xfId="3" applyNumberFormat="1" applyFont="1" applyFill="1" applyBorder="1" applyAlignment="1">
      <alignment horizontal="center" vertical="center" wrapText="1"/>
    </xf>
    <xf numFmtId="164" fontId="13" fillId="3" borderId="10" xfId="3" applyNumberFormat="1" applyFont="1" applyFill="1" applyBorder="1" applyAlignment="1">
      <alignment horizontal="center" vertical="center" wrapText="1"/>
    </xf>
    <xf numFmtId="164" fontId="3" fillId="0" borderId="2" xfId="0" applyNumberFormat="1" applyFont="1" applyBorder="1" applyAlignment="1">
      <alignment horizontal="center" wrapText="1"/>
    </xf>
    <xf numFmtId="164" fontId="3" fillId="0" borderId="19" xfId="0" applyNumberFormat="1" applyFont="1" applyBorder="1" applyAlignment="1">
      <alignment horizontal="center" wrapText="1"/>
    </xf>
    <xf numFmtId="164" fontId="3" fillId="0" borderId="3" xfId="0" applyNumberFormat="1" applyFont="1" applyBorder="1" applyAlignment="1">
      <alignment horizontal="center" wrapText="1"/>
    </xf>
    <xf numFmtId="164" fontId="3" fillId="0" borderId="8" xfId="0" applyNumberFormat="1" applyFont="1" applyBorder="1" applyAlignment="1">
      <alignment horizontal="center" wrapText="1"/>
    </xf>
    <xf numFmtId="164" fontId="3" fillId="0" borderId="0" xfId="0" applyNumberFormat="1" applyFont="1" applyAlignment="1">
      <alignment horizontal="center" wrapText="1"/>
    </xf>
    <xf numFmtId="164" fontId="3" fillId="0" borderId="9" xfId="0" applyNumberFormat="1" applyFont="1" applyBorder="1" applyAlignment="1">
      <alignment horizontal="center" wrapText="1"/>
    </xf>
    <xf numFmtId="164" fontId="3" fillId="2" borderId="4" xfId="0" applyNumberFormat="1" applyFont="1" applyFill="1" applyBorder="1" applyAlignment="1">
      <alignment horizontal="center" vertical="center" wrapText="1"/>
    </xf>
    <xf numFmtId="164" fontId="3" fillId="2" borderId="10" xfId="0" applyNumberFormat="1" applyFont="1" applyFill="1" applyBorder="1" applyAlignment="1">
      <alignment horizontal="center" vertical="center" wrapText="1"/>
    </xf>
    <xf numFmtId="164" fontId="3" fillId="0" borderId="4" xfId="2" applyNumberFormat="1" applyBorder="1" applyAlignment="1">
      <alignment horizontal="center" vertical="center" wrapText="1"/>
    </xf>
    <xf numFmtId="164" fontId="3" fillId="0" borderId="10" xfId="2" applyNumberFormat="1" applyBorder="1" applyAlignment="1">
      <alignment horizontal="center" vertical="center" wrapText="1"/>
    </xf>
    <xf numFmtId="164" fontId="3" fillId="0" borderId="5" xfId="0" applyNumberFormat="1" applyFont="1" applyBorder="1" applyAlignment="1">
      <alignment horizontal="center" wrapText="1"/>
    </xf>
    <xf numFmtId="164" fontId="3" fillId="0" borderId="6" xfId="0" applyNumberFormat="1" applyFont="1" applyBorder="1" applyAlignment="1">
      <alignment horizontal="center" wrapText="1"/>
    </xf>
    <xf numFmtId="164" fontId="36" fillId="0" borderId="0" xfId="0" applyNumberFormat="1" applyFont="1" applyFill="1" applyAlignment="1">
      <alignment horizontal="left" vertical="top" wrapText="1"/>
    </xf>
    <xf numFmtId="0" fontId="6" fillId="0" borderId="1" xfId="0" applyFont="1" applyBorder="1" applyAlignment="1">
      <alignment horizontal="left" vertical="top" wrapText="1"/>
    </xf>
    <xf numFmtId="165" fontId="14" fillId="3" borderId="4" xfId="1" applyNumberFormat="1" applyFont="1" applyFill="1" applyBorder="1" applyAlignment="1">
      <alignment horizontal="center" vertical="center" wrapText="1"/>
    </xf>
    <xf numFmtId="165" fontId="14" fillId="3" borderId="11" xfId="1" applyNumberFormat="1" applyFont="1" applyFill="1" applyBorder="1" applyAlignment="1">
      <alignment horizontal="center" vertical="center" wrapText="1"/>
    </xf>
    <xf numFmtId="165" fontId="14" fillId="3" borderId="10" xfId="1" applyNumberFormat="1" applyFont="1" applyFill="1" applyBorder="1" applyAlignment="1">
      <alignment horizontal="center" vertical="center" wrapText="1"/>
    </xf>
    <xf numFmtId="165" fontId="13" fillId="13" borderId="4" xfId="3" applyNumberFormat="1" applyFont="1" applyFill="1" applyBorder="1" applyAlignment="1">
      <alignment horizontal="center" vertical="center" wrapText="1"/>
    </xf>
    <xf numFmtId="165" fontId="13" fillId="13" borderId="11" xfId="3" applyNumberFormat="1" applyFont="1" applyFill="1" applyBorder="1" applyAlignment="1">
      <alignment horizontal="center" vertical="center" wrapText="1"/>
    </xf>
    <xf numFmtId="165" fontId="13" fillId="13" borderId="10" xfId="3" applyNumberFormat="1" applyFont="1" applyFill="1" applyBorder="1" applyAlignment="1">
      <alignment horizontal="center" vertical="center" wrapText="1"/>
    </xf>
    <xf numFmtId="9" fontId="13" fillId="3" borderId="4" xfId="3" applyNumberFormat="1" applyFont="1" applyFill="1" applyBorder="1" applyAlignment="1">
      <alignment horizontal="center" vertical="center" wrapText="1"/>
    </xf>
    <xf numFmtId="9" fontId="13" fillId="3" borderId="11" xfId="3" applyNumberFormat="1" applyFont="1" applyFill="1" applyBorder="1" applyAlignment="1">
      <alignment horizontal="center" vertical="center" wrapText="1"/>
    </xf>
    <xf numFmtId="9" fontId="13" fillId="3" borderId="10" xfId="3" applyNumberFormat="1" applyFont="1" applyFill="1" applyBorder="1" applyAlignment="1">
      <alignment horizontal="center" vertical="center" wrapText="1"/>
    </xf>
    <xf numFmtId="164" fontId="8" fillId="3" borderId="11" xfId="1" applyNumberFormat="1" applyFont="1" applyFill="1" applyBorder="1" applyAlignment="1">
      <alignment horizontal="left" vertical="top" wrapText="1"/>
    </xf>
    <xf numFmtId="164" fontId="11" fillId="3" borderId="8" xfId="3" applyNumberFormat="1" applyFont="1" applyFill="1" applyBorder="1" applyAlignment="1">
      <alignment horizontal="center" vertical="center" wrapText="1"/>
    </xf>
    <xf numFmtId="164" fontId="11" fillId="3" borderId="0" xfId="3" applyNumberFormat="1" applyFont="1" applyFill="1" applyBorder="1" applyAlignment="1">
      <alignment horizontal="center" vertical="center" wrapText="1"/>
    </xf>
    <xf numFmtId="164" fontId="11" fillId="3" borderId="9" xfId="3" applyNumberFormat="1" applyFont="1" applyFill="1" applyBorder="1" applyAlignment="1">
      <alignment horizontal="center" vertical="center" wrapText="1"/>
    </xf>
    <xf numFmtId="164" fontId="8" fillId="3" borderId="4" xfId="1" applyNumberFormat="1" applyFont="1" applyFill="1" applyBorder="1" applyAlignment="1">
      <alignment horizontal="center" vertical="center" wrapText="1"/>
    </xf>
    <xf numFmtId="164" fontId="8" fillId="3" borderId="10" xfId="1" applyNumberFormat="1" applyFont="1" applyFill="1" applyBorder="1" applyAlignment="1">
      <alignment horizontal="center" vertical="center" wrapText="1"/>
    </xf>
    <xf numFmtId="10" fontId="14" fillId="3" borderId="4" xfId="3" applyNumberFormat="1" applyFont="1" applyFill="1" applyBorder="1" applyAlignment="1">
      <alignment horizontal="center" vertical="center" wrapText="1"/>
    </xf>
    <xf numFmtId="10" fontId="14" fillId="3" borderId="10" xfId="3" applyNumberFormat="1" applyFont="1" applyFill="1" applyBorder="1" applyAlignment="1">
      <alignment horizontal="center" vertical="center" wrapText="1"/>
    </xf>
    <xf numFmtId="0" fontId="9" fillId="0" borderId="19" xfId="0" applyFont="1" applyBorder="1" applyAlignment="1">
      <alignment vertical="top" wrapText="1"/>
    </xf>
    <xf numFmtId="0" fontId="15" fillId="0" borderId="19" xfId="0" applyFont="1" applyBorder="1" applyAlignment="1">
      <alignment vertical="top" wrapText="1"/>
    </xf>
    <xf numFmtId="0" fontId="15" fillId="0" borderId="0" xfId="0" applyFont="1" applyAlignment="1">
      <alignment vertical="top" wrapText="1"/>
    </xf>
    <xf numFmtId="164" fontId="3" fillId="3" borderId="5" xfId="1" applyNumberFormat="1" applyFill="1" applyBorder="1" applyAlignment="1">
      <alignment horizontal="left" vertical="center" wrapText="1"/>
    </xf>
    <xf numFmtId="164" fontId="3" fillId="3" borderId="38" xfId="1" applyNumberFormat="1" applyFill="1" applyBorder="1" applyAlignment="1">
      <alignment horizontal="left" vertical="center" wrapText="1"/>
    </xf>
    <xf numFmtId="164" fontId="3" fillId="3" borderId="6" xfId="1" applyNumberFormat="1" applyFill="1" applyBorder="1" applyAlignment="1">
      <alignment horizontal="left" vertical="center" wrapText="1"/>
    </xf>
    <xf numFmtId="164" fontId="1" fillId="0" borderId="12" xfId="1" applyNumberFormat="1" applyFont="1" applyBorder="1" applyAlignment="1">
      <alignment horizontal="center" vertical="center" wrapText="1"/>
    </xf>
    <xf numFmtId="164" fontId="1" fillId="0" borderId="13" xfId="1" applyNumberFormat="1" applyFont="1" applyBorder="1" applyAlignment="1">
      <alignment horizontal="center" vertical="center" wrapText="1"/>
    </xf>
    <xf numFmtId="164" fontId="13" fillId="3" borderId="11" xfId="3" applyNumberFormat="1" applyFont="1" applyFill="1" applyBorder="1" applyAlignment="1">
      <alignment horizontal="center" vertical="center" wrapText="1"/>
    </xf>
    <xf numFmtId="164" fontId="3" fillId="3" borderId="4" xfId="1" applyNumberFormat="1" applyFill="1" applyBorder="1" applyAlignment="1">
      <alignment horizontal="center" vertical="center" wrapText="1"/>
    </xf>
    <xf numFmtId="164" fontId="3" fillId="3" borderId="11" xfId="1" applyNumberFormat="1" applyFill="1" applyBorder="1" applyAlignment="1">
      <alignment horizontal="center" vertical="center" wrapText="1"/>
    </xf>
    <xf numFmtId="164" fontId="3" fillId="3" borderId="10" xfId="1" applyNumberFormat="1" applyFill="1" applyBorder="1" applyAlignment="1">
      <alignment horizontal="center" vertical="center" wrapText="1"/>
    </xf>
    <xf numFmtId="0" fontId="1" fillId="13" borderId="35" xfId="0" applyFont="1" applyFill="1" applyBorder="1" applyAlignment="1">
      <alignment horizontal="left" vertical="center" wrapText="1"/>
    </xf>
    <xf numFmtId="0" fontId="1" fillId="13" borderId="36" xfId="0" applyFont="1" applyFill="1" applyBorder="1" applyAlignment="1">
      <alignment horizontal="left" vertical="center" wrapText="1"/>
    </xf>
    <xf numFmtId="164" fontId="10" fillId="13" borderId="17" xfId="3" applyNumberFormat="1" applyFont="1" applyFill="1" applyBorder="1" applyAlignment="1">
      <alignment horizontal="left" vertical="top" wrapText="1"/>
    </xf>
    <xf numFmtId="164" fontId="10" fillId="13" borderId="18" xfId="3" applyNumberFormat="1" applyFont="1" applyFill="1" applyBorder="1" applyAlignment="1">
      <alignment horizontal="left" vertical="top" wrapText="1"/>
    </xf>
    <xf numFmtId="0" fontId="31" fillId="0" borderId="3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31" fillId="0" borderId="34" xfId="0" applyFont="1" applyFill="1" applyBorder="1" applyAlignment="1">
      <alignment horizontal="center" vertical="center" wrapText="1"/>
    </xf>
    <xf numFmtId="14" fontId="1" fillId="13" borderId="4" xfId="0" applyNumberFormat="1" applyFont="1" applyFill="1" applyBorder="1" applyAlignment="1">
      <alignment horizontal="center" vertical="center" wrapText="1"/>
    </xf>
    <xf numFmtId="14" fontId="1" fillId="13" borderId="10" xfId="0" applyNumberFormat="1" applyFont="1" applyFill="1" applyBorder="1" applyAlignment="1">
      <alignment horizontal="center" vertical="center" wrapText="1"/>
    </xf>
    <xf numFmtId="164" fontId="3" fillId="13" borderId="2" xfId="1" applyNumberFormat="1" applyFont="1" applyFill="1" applyBorder="1" applyAlignment="1">
      <alignment horizontal="left" vertical="center" wrapText="1"/>
    </xf>
    <xf numFmtId="164" fontId="3" fillId="13" borderId="3" xfId="1" applyNumberFormat="1" applyFont="1" applyFill="1" applyBorder="1" applyAlignment="1">
      <alignment horizontal="left" vertical="center" wrapText="1"/>
    </xf>
    <xf numFmtId="164" fontId="10" fillId="13" borderId="17" xfId="3" applyNumberFormat="1" applyFont="1" applyFill="1" applyBorder="1" applyAlignment="1">
      <alignment horizontal="left" vertical="center" wrapText="1"/>
    </xf>
    <xf numFmtId="164" fontId="10" fillId="13" borderId="18" xfId="3" applyNumberFormat="1" applyFont="1" applyFill="1" applyBorder="1" applyAlignment="1">
      <alignment horizontal="left" vertical="center" wrapText="1"/>
    </xf>
    <xf numFmtId="0" fontId="10" fillId="13" borderId="4" xfId="3" applyFont="1" applyFill="1" applyBorder="1" applyAlignment="1">
      <alignment horizontal="left" vertical="center" wrapText="1"/>
    </xf>
    <xf numFmtId="0" fontId="10" fillId="13" borderId="10" xfId="3" applyFont="1" applyFill="1" applyBorder="1" applyAlignment="1">
      <alignment horizontal="left" vertical="center" wrapText="1"/>
    </xf>
    <xf numFmtId="0" fontId="1" fillId="13" borderId="4" xfId="0" applyFont="1" applyFill="1" applyBorder="1" applyAlignment="1">
      <alignment horizontal="center" vertical="center" wrapText="1"/>
    </xf>
    <xf numFmtId="0" fontId="1" fillId="13" borderId="10" xfId="0" applyFont="1" applyFill="1" applyBorder="1" applyAlignment="1">
      <alignment horizontal="center" vertical="center" wrapText="1"/>
    </xf>
    <xf numFmtId="164" fontId="3" fillId="13" borderId="37" xfId="1" applyNumberFormat="1" applyFont="1" applyFill="1" applyBorder="1" applyAlignment="1">
      <alignment horizontal="left" wrapText="1"/>
    </xf>
    <xf numFmtId="164" fontId="3" fillId="13" borderId="3" xfId="1" applyNumberFormat="1" applyFont="1" applyFill="1" applyBorder="1" applyAlignment="1">
      <alignment horizontal="left" wrapText="1"/>
    </xf>
    <xf numFmtId="0" fontId="10" fillId="13" borderId="4" xfId="3" applyFill="1" applyBorder="1" applyAlignment="1">
      <alignment horizontal="left" vertical="center" wrapText="1"/>
    </xf>
    <xf numFmtId="0" fontId="10" fillId="13" borderId="10" xfId="3" applyFill="1" applyBorder="1" applyAlignment="1">
      <alignment horizontal="left" vertical="center" wrapText="1"/>
    </xf>
    <xf numFmtId="164" fontId="3" fillId="0" borderId="30" xfId="0" applyNumberFormat="1" applyFont="1" applyBorder="1" applyAlignment="1">
      <alignment horizontal="left" wrapText="1"/>
    </xf>
    <xf numFmtId="164" fontId="3" fillId="0" borderId="16" xfId="0" applyNumberFormat="1" applyFont="1" applyBorder="1" applyAlignment="1">
      <alignment horizontal="left"/>
    </xf>
    <xf numFmtId="164" fontId="3" fillId="0" borderId="33" xfId="0" applyNumberFormat="1" applyFont="1" applyBorder="1" applyAlignment="1">
      <alignment horizontal="left"/>
    </xf>
    <xf numFmtId="164" fontId="3" fillId="0" borderId="9" xfId="0" applyNumberFormat="1" applyFont="1" applyBorder="1" applyAlignment="1">
      <alignment horizontal="left"/>
    </xf>
    <xf numFmtId="0" fontId="31" fillId="0" borderId="31" xfId="0" applyFont="1" applyFill="1" applyBorder="1" applyAlignment="1">
      <alignment vertical="center" wrapText="1"/>
    </xf>
    <xf numFmtId="0" fontId="31" fillId="0" borderId="7" xfId="0" applyFont="1" applyFill="1" applyBorder="1" applyAlignment="1">
      <alignment vertical="center" wrapText="1"/>
    </xf>
  </cellXfs>
  <cellStyles count="47">
    <cellStyle name="ColLevel_1" xfId="2" builtinId="2" iLevel="0"/>
    <cellStyle name="Comma 2" xfId="4" xr:uid="{00000000-0005-0000-0000-000001000000}"/>
    <cellStyle name="Hyperlink" xfId="3" builtinId="8"/>
    <cellStyle name="Hyperlink 2" xfId="5" xr:uid="{00000000-0005-0000-0000-000003000000}"/>
    <cellStyle name="Hyperlink 3" xfId="6" xr:uid="{00000000-0005-0000-0000-000004000000}"/>
    <cellStyle name="Navadno_K1" xfId="7" xr:uid="{00000000-0005-0000-0000-000005000000}"/>
    <cellStyle name="Neutral" xfId="46" builtinId="28"/>
    <cellStyle name="Normal" xfId="0" builtinId="0"/>
    <cellStyle name="Normal 2" xfId="8" xr:uid="{00000000-0005-0000-0000-000007000000}"/>
    <cellStyle name="Normal 2 2" xfId="9" xr:uid="{00000000-0005-0000-0000-000008000000}"/>
    <cellStyle name="Normal 2 2 2" xfId="10" xr:uid="{00000000-0005-0000-0000-000009000000}"/>
    <cellStyle name="Normal 2 2 3" xfId="11" xr:uid="{00000000-0005-0000-0000-00000A000000}"/>
    <cellStyle name="Normal 2 3" xfId="12" xr:uid="{00000000-0005-0000-0000-00000B000000}"/>
    <cellStyle name="Normal 2 3 2" xfId="13" xr:uid="{00000000-0005-0000-0000-00000C000000}"/>
    <cellStyle name="Normal 2 4" xfId="14" xr:uid="{00000000-0005-0000-0000-00000D000000}"/>
    <cellStyle name="Normal 2 5" xfId="15" xr:uid="{00000000-0005-0000-0000-00000E000000}"/>
    <cellStyle name="Normal 2 5 2" xfId="16" xr:uid="{00000000-0005-0000-0000-00000F000000}"/>
    <cellStyle name="Normal 2 6" xfId="17" xr:uid="{00000000-0005-0000-0000-000010000000}"/>
    <cellStyle name="Normal 2 6 2" xfId="18" xr:uid="{00000000-0005-0000-0000-000011000000}"/>
    <cellStyle name="Normal 3" xfId="19" xr:uid="{00000000-0005-0000-0000-000012000000}"/>
    <cellStyle name="Normal 3 2" xfId="20" xr:uid="{00000000-0005-0000-0000-000013000000}"/>
    <cellStyle name="Normal 3 3" xfId="21" xr:uid="{00000000-0005-0000-0000-000014000000}"/>
    <cellStyle name="Normal 4" xfId="22" xr:uid="{00000000-0005-0000-0000-000015000000}"/>
    <cellStyle name="Normal 5" xfId="23" xr:uid="{00000000-0005-0000-0000-000016000000}"/>
    <cellStyle name="Normal 5 2" xfId="24" xr:uid="{00000000-0005-0000-0000-000017000000}"/>
    <cellStyle name="Percent 2" xfId="25" xr:uid="{00000000-0005-0000-0000-000018000000}"/>
    <cellStyle name="Percent 2 2" xfId="26" xr:uid="{00000000-0005-0000-0000-000019000000}"/>
    <cellStyle name="RowLevel_1" xfId="1" builtinId="1" iLevel="0"/>
    <cellStyle name="Style 21" xfId="27" xr:uid="{00000000-0005-0000-0000-00001B000000}"/>
    <cellStyle name="Style 22" xfId="28" xr:uid="{00000000-0005-0000-0000-00001C000000}"/>
    <cellStyle name="Style 23" xfId="29" xr:uid="{00000000-0005-0000-0000-00001D000000}"/>
    <cellStyle name="Style 24" xfId="30" xr:uid="{00000000-0005-0000-0000-00001E000000}"/>
    <cellStyle name="Style 25" xfId="31" xr:uid="{00000000-0005-0000-0000-00001F000000}"/>
    <cellStyle name="Style 26" xfId="32" xr:uid="{00000000-0005-0000-0000-000020000000}"/>
    <cellStyle name="Style 27" xfId="33" xr:uid="{00000000-0005-0000-0000-000021000000}"/>
    <cellStyle name="Style 28" xfId="34" xr:uid="{00000000-0005-0000-0000-000022000000}"/>
    <cellStyle name="Style 29" xfId="35" xr:uid="{00000000-0005-0000-0000-000023000000}"/>
    <cellStyle name="Style 30" xfId="36" xr:uid="{00000000-0005-0000-0000-000024000000}"/>
    <cellStyle name="Style 31" xfId="37" xr:uid="{00000000-0005-0000-0000-000025000000}"/>
    <cellStyle name="Style 32" xfId="38" xr:uid="{00000000-0005-0000-0000-000026000000}"/>
    <cellStyle name="Style 33" xfId="39" xr:uid="{00000000-0005-0000-0000-000027000000}"/>
    <cellStyle name="Style 34" xfId="40" xr:uid="{00000000-0005-0000-0000-000028000000}"/>
    <cellStyle name="Style 35" xfId="41" xr:uid="{00000000-0005-0000-0000-000029000000}"/>
    <cellStyle name="Style 36" xfId="42" xr:uid="{00000000-0005-0000-0000-00002A000000}"/>
    <cellStyle name="Style 37" xfId="43" xr:uid="{00000000-0005-0000-0000-00002B000000}"/>
    <cellStyle name="Style 38" xfId="44" xr:uid="{00000000-0005-0000-0000-00002C000000}"/>
    <cellStyle name="Style 39" xfId="45" xr:uid="{00000000-0005-0000-0000-00002D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Medium9">
    <tableStyle name="Invisible" pivot="0" table="0" count="0" xr9:uid="{E449F89B-4598-4E25-AC3A-E69CF9944722}"/>
  </tableStyles>
  <colors>
    <mruColors>
      <color rgb="FF0000FF"/>
      <color rgb="FFC5D9F1"/>
      <color rgb="FF0E7C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lb.lt/en/financial-stability-instruments-1" TargetMode="External"/><Relationship Id="rId21" Type="http://schemas.openxmlformats.org/officeDocument/2006/relationships/hyperlink" Target="https://www.dnb.nl/en/home/" TargetMode="External"/><Relationship Id="rId42" Type="http://schemas.openxmlformats.org/officeDocument/2006/relationships/hyperlink" Target="http://www.hnb.hr/en/home" TargetMode="External"/><Relationship Id="rId47" Type="http://schemas.openxmlformats.org/officeDocument/2006/relationships/hyperlink" Target="https://www.finanssivalvonta.fi/en/publications-and-press-releases/Press-release/2024/macroprudential-decision-housing-loan-cap-and-capital-buffer-requirements-for-banks-remain-unchanged/" TargetMode="External"/><Relationship Id="rId63" Type="http://schemas.openxmlformats.org/officeDocument/2006/relationships/hyperlink" Target="https://acpr.banque-france.fr/nc/publications/registre-officiel.html" TargetMode="External"/><Relationship Id="rId68" Type="http://schemas.openxmlformats.org/officeDocument/2006/relationships/hyperlink" Target="https://www.bsi.si/en/financial-stability/macroprudential-supervision/macroprudential-instruments/capital-buffer-for-other-systemically-important-institutions-o-sii-buffer" TargetMode="External"/><Relationship Id="rId84" Type="http://schemas.openxmlformats.org/officeDocument/2006/relationships/hyperlink" Target="https://www.fma.gv.at/en/banks/macroprudential-supervision/details-osii-buffer/" TargetMode="External"/><Relationship Id="rId89" Type="http://schemas.openxmlformats.org/officeDocument/2006/relationships/hyperlink" Target="https://www.bancaditalia.it/compiti/stabilita-finanziaria/politica-macroprudenziale/index.html" TargetMode="External"/><Relationship Id="rId16" Type="http://schemas.openxmlformats.org/officeDocument/2006/relationships/hyperlink" Target="https://www.cssf.lu/en/macroprudential-supervision/" TargetMode="External"/><Relationship Id="rId107" Type="http://schemas.openxmlformats.org/officeDocument/2006/relationships/hyperlink" Target="https://www.centralbank.cy/en/financial-stability/macroprudential-policy-decisions/countercyclical-capital-buffer-ccyb" TargetMode="External"/><Relationship Id="rId11" Type="http://schemas.openxmlformats.org/officeDocument/2006/relationships/hyperlink" Target="https://www.lb.lt/en" TargetMode="External"/><Relationship Id="rId32" Type="http://schemas.openxmlformats.org/officeDocument/2006/relationships/hyperlink" Target="https://www.dnb.nl/en/sector-news/old/supervision-2023/dnb-adjusts-o-sii-buffers/" TargetMode="External"/><Relationship Id="rId37" Type="http://schemas.openxmlformats.org/officeDocument/2006/relationships/hyperlink" Target="https://www.nbb.be/en" TargetMode="External"/><Relationship Id="rId53" Type="http://schemas.openxmlformats.org/officeDocument/2006/relationships/hyperlink" Target="https://www.bankofgreece.gr/en/main-tasks/financial-stability" TargetMode="External"/><Relationship Id="rId58" Type="http://schemas.openxmlformats.org/officeDocument/2006/relationships/hyperlink" Target="https://www.bankofgreece.gr/en/main-tasks/financial-stability/macroprudential-policy/capital-conservation-buffer" TargetMode="External"/><Relationship Id="rId74" Type="http://schemas.openxmlformats.org/officeDocument/2006/relationships/hyperlink" Target="http://www.nbs.sk/en/home" TargetMode="External"/><Relationship Id="rId79" Type="http://schemas.openxmlformats.org/officeDocument/2006/relationships/hyperlink" Target="https://www.centralbankmalta.org/sectoral-systemic-risk-buffer" TargetMode="External"/><Relationship Id="rId102" Type="http://schemas.openxmlformats.org/officeDocument/2006/relationships/hyperlink" Target="https://www.dnb.nl/en/sector-news/old/supervision-2023/dnb-adjusts-o-sii-buffers/" TargetMode="External"/><Relationship Id="rId5" Type="http://schemas.openxmlformats.org/officeDocument/2006/relationships/hyperlink" Target="http://www.fktk.lv/en/publications/macroprudential-supervision/countercyclical-capital-buffer.html" TargetMode="External"/><Relationship Id="rId90" Type="http://schemas.openxmlformats.org/officeDocument/2006/relationships/hyperlink" Target="http://www.fktk.lv/en/publications/macroprudential-supervision/countercyclical-capital-buffer.html" TargetMode="External"/><Relationship Id="rId95" Type="http://schemas.openxmlformats.org/officeDocument/2006/relationships/hyperlink" Target="https://www.cssf.lu/en/macroprudential-supervision/" TargetMode="External"/><Relationship Id="rId22" Type="http://schemas.openxmlformats.org/officeDocument/2006/relationships/hyperlink" Target="https://www.bportugal.pt/en/page/capital-conservation-buffer" TargetMode="External"/><Relationship Id="rId27" Type="http://schemas.openxmlformats.org/officeDocument/2006/relationships/hyperlink" Target="https://www.mfsa.mt/wp-content/uploads/2019/02/Banking-Rule-15.pdf" TargetMode="External"/><Relationship Id="rId43" Type="http://schemas.openxmlformats.org/officeDocument/2006/relationships/hyperlink" Target="https://www.hnb.hr/en/core-functions/financial-stability/cnb-s-macroprudential-policy/systemic-risk-buffer" TargetMode="External"/><Relationship Id="rId48" Type="http://schemas.openxmlformats.org/officeDocument/2006/relationships/hyperlink" Target="http://www.fin-fsa.fi/en/pages/default.aspx" TargetMode="External"/><Relationship Id="rId64" Type="http://schemas.openxmlformats.org/officeDocument/2006/relationships/hyperlink" Target="https://acpr.banque-france.fr/en/node/27154" TargetMode="External"/><Relationship Id="rId69" Type="http://schemas.openxmlformats.org/officeDocument/2006/relationships/hyperlink" Target="https://www.fma.gv.at/en/banks/macroprudential-supervision/" TargetMode="External"/><Relationship Id="rId80" Type="http://schemas.openxmlformats.org/officeDocument/2006/relationships/hyperlink" Target="https://www.bportugal.pt/en/page/sectoral-systemic-risk-buffer" TargetMode="External"/><Relationship Id="rId85" Type="http://schemas.openxmlformats.org/officeDocument/2006/relationships/hyperlink" Target="https://www.hnb.hr/en/core-functions/financial-stability/cnb-s-macroprudential-policy/countercyclical-capital-buffer" TargetMode="External"/><Relationship Id="rId12" Type="http://schemas.openxmlformats.org/officeDocument/2006/relationships/hyperlink" Target="https://www.lb.lt/en/banks-prudential-requirements-and-ratios" TargetMode="External"/><Relationship Id="rId17" Type="http://schemas.openxmlformats.org/officeDocument/2006/relationships/hyperlink" Target="https://www.mfsa.com.mt/pages/readfile.aspx?f=/files/LegislationRegulation/regulation/banking/creditInstitutions/rules/20150413%20Banking%20Rule%20BR15.pdf" TargetMode="External"/><Relationship Id="rId33" Type="http://schemas.openxmlformats.org/officeDocument/2006/relationships/hyperlink" Target="https://www.bsi.si/en/" TargetMode="External"/><Relationship Id="rId38" Type="http://schemas.openxmlformats.org/officeDocument/2006/relationships/hyperlink" Target="https://www.nbb.be/en/financial-oversight/macroprudential-supervision/macroprudential-instruments/other-systemically" TargetMode="External"/><Relationship Id="rId59" Type="http://schemas.openxmlformats.org/officeDocument/2006/relationships/hyperlink" Target="http://www.centralbank.gov.cy/nqcontent.cfm?a_id=15672" TargetMode="External"/><Relationship Id="rId103" Type="http://schemas.openxmlformats.org/officeDocument/2006/relationships/hyperlink" Target="https://acpr.banque-france.fr/nc/publications/registre-officiel.html" TargetMode="External"/><Relationship Id="rId108" Type="http://schemas.openxmlformats.org/officeDocument/2006/relationships/hyperlink" Target="https://www.centralbank.ie/macro-prudential-policies-for-bank-capital/countercyclical-capital-buffer" TargetMode="External"/><Relationship Id="rId54" Type="http://schemas.openxmlformats.org/officeDocument/2006/relationships/hyperlink" Target="https://www.bankofgreece.gr/en/main-tasks/financial-stability/macroprudential-policy/o-sii-buffer" TargetMode="External"/><Relationship Id="rId70" Type="http://schemas.openxmlformats.org/officeDocument/2006/relationships/hyperlink" Target="https://www.finanssivalvonta.fi/en/publications-and-press-releases/Press-release/2023/macroprudential-decision-systemic-risk-buffer-set-for-banks-loan-cap-remains-unchanged/" TargetMode="External"/><Relationship Id="rId75" Type="http://schemas.openxmlformats.org/officeDocument/2006/relationships/hyperlink" Target="https://nbs.sk/en/financial-stability/fs-instruments/o-sii/" TargetMode="External"/><Relationship Id="rId91" Type="http://schemas.openxmlformats.org/officeDocument/2006/relationships/hyperlink" Target="https://www.bank.lv/en/operational-areas/financial-stability/macroprudential-measures-introduced-in-latvia/countercyclical-capital-buffer" TargetMode="External"/><Relationship Id="rId96" Type="http://schemas.openxmlformats.org/officeDocument/2006/relationships/hyperlink" Target="https://www.mfsa.com.mt/pages/readfile.aspx?f=/files/LegislationRegulation/regulation/banking/creditInstitutions/rules/20150413%20Banking%20Rule%20BR15.pdf" TargetMode="External"/><Relationship Id="rId1" Type="http://schemas.openxmlformats.org/officeDocument/2006/relationships/hyperlink" Target="https://acpr.banque-france.fr/en/acpr.html" TargetMode="External"/><Relationship Id="rId6" Type="http://schemas.openxmlformats.org/officeDocument/2006/relationships/hyperlink" Target="http://www.fktk.lv/en/publications/macroprudential-supervision/other-systemically-significant-institutions.html" TargetMode="External"/><Relationship Id="rId15" Type="http://schemas.openxmlformats.org/officeDocument/2006/relationships/hyperlink" Target="https://www.cssf.lu/en/" TargetMode="External"/><Relationship Id="rId23" Type="http://schemas.openxmlformats.org/officeDocument/2006/relationships/hyperlink" Target="https://www.bportugal.pt/en" TargetMode="External"/><Relationship Id="rId28" Type="http://schemas.openxmlformats.org/officeDocument/2006/relationships/hyperlink" Target="https://www.centralbankmalta.org/systemically-important-institutions" TargetMode="External"/><Relationship Id="rId36" Type="http://schemas.openxmlformats.org/officeDocument/2006/relationships/hyperlink" Target="https://www.nbb.be/en/financial-oversight/macroprudential-supervision/macroprudential-instruments/other-systemically" TargetMode="External"/><Relationship Id="rId49" Type="http://schemas.openxmlformats.org/officeDocument/2006/relationships/hyperlink" Target="http://www.finlex.fi/fi/laki/kaannokset/2014/en20140610.pdf" TargetMode="External"/><Relationship Id="rId57" Type="http://schemas.openxmlformats.org/officeDocument/2006/relationships/hyperlink" Target="https://www.bancaditalia.it/compiti/stabilita-finanziaria/politica-macroprudenziale/index.html" TargetMode="External"/><Relationship Id="rId106" Type="http://schemas.openxmlformats.org/officeDocument/2006/relationships/hyperlink" Target="http://www.nbs.sk/en/financial-market-supervision1/macroprudential-policy/current-status-of-macroprudential-instruments/current-setting-of-capital-buffers-in-slovakia" TargetMode="External"/><Relationship Id="rId10" Type="http://schemas.openxmlformats.org/officeDocument/2006/relationships/hyperlink" Target="http://www.lb.lt/resolutions_of_the_board_of_the_bank_of_lithuania_32" TargetMode="External"/><Relationship Id="rId31" Type="http://schemas.openxmlformats.org/officeDocument/2006/relationships/hyperlink" Target="https://www.bportugal.pt/en/page/o-sii-capital-buffer" TargetMode="External"/><Relationship Id="rId44" Type="http://schemas.openxmlformats.org/officeDocument/2006/relationships/hyperlink" Target="https://www.hnb.hr/en/core-functions/financial-stability/cnb-s-macroprudential-policy/systemically-important-institutions" TargetMode="External"/><Relationship Id="rId52" Type="http://schemas.openxmlformats.org/officeDocument/2006/relationships/hyperlink" Target="http://www.bankofgreece.gr/Pages/el/Bank/LegalF/committeeacts.aspx" TargetMode="External"/><Relationship Id="rId60" Type="http://schemas.openxmlformats.org/officeDocument/2006/relationships/hyperlink" Target="https://www.centralbank.cy/en/financial-stability/macroprudential-policy-decisions/o-sii-capital-buffer-for-other-systemically-important-institutions-credit-institutions" TargetMode="External"/><Relationship Id="rId65" Type="http://schemas.openxmlformats.org/officeDocument/2006/relationships/hyperlink" Target="http://www.centralbank.ie/stability/MacroprudentialPol/Pages/OtherSystemicallyImportantInstitutions(O-SII).aspx" TargetMode="External"/><Relationship Id="rId73" Type="http://schemas.openxmlformats.org/officeDocument/2006/relationships/hyperlink" Target="http://www.nbs.sk/en/financial-market-supervision1/macroprudential-policy/current-status-of-macroprudential-instruments/current-setting-of-capital-buffers-in-slovakia" TargetMode="External"/><Relationship Id="rId78" Type="http://schemas.openxmlformats.org/officeDocument/2006/relationships/hyperlink" Target="https://www.economie.gouv.fr/hcsf/mesures/coussin-pour-le-risque-systemique-sectoriel-ssyrb" TargetMode="External"/><Relationship Id="rId81" Type="http://schemas.openxmlformats.org/officeDocument/2006/relationships/hyperlink" Target="https://www.fma.gv.at/en/banks/macroprudential-supervision/details-systemic-risk-buffer/" TargetMode="External"/><Relationship Id="rId86" Type="http://schemas.openxmlformats.org/officeDocument/2006/relationships/hyperlink" Target="http://www.finlex.fi/fi/laki/kaannokset/2014/en20140610.pdf" TargetMode="External"/><Relationship Id="rId94" Type="http://schemas.openxmlformats.org/officeDocument/2006/relationships/hyperlink" Target="http://www.cssf.lu/fileadmin/files/Lois_reglements/Legislation/RG_CSSF/RCSSF_No14-01eng.pdf" TargetMode="External"/><Relationship Id="rId99" Type="http://schemas.openxmlformats.org/officeDocument/2006/relationships/hyperlink" Target="http://www.bde.es/bde/en/areas/estabilidad/politica-macropr/" TargetMode="External"/><Relationship Id="rId101" Type="http://schemas.openxmlformats.org/officeDocument/2006/relationships/hyperlink" Target="http://www.dnb.nl/en/about-dnb/duties/financial-stability/macroprudentiele-instrumenten/index.jsp" TargetMode="External"/><Relationship Id="rId4" Type="http://schemas.openxmlformats.org/officeDocument/2006/relationships/hyperlink" Target="https://www.bancaditalia.it/homepage/index.html?com.dotmarketing.htmlpage.language=1" TargetMode="External"/><Relationship Id="rId9" Type="http://schemas.openxmlformats.org/officeDocument/2006/relationships/hyperlink" Target="https://www.bank.lv/en/operational-areas/financial-stability/macroprudential-measures-introduced-in-latvia/capital-buffer-for-other-systemically-important-institutions" TargetMode="External"/><Relationship Id="rId13" Type="http://schemas.openxmlformats.org/officeDocument/2006/relationships/hyperlink" Target="http://www.cssf.lu/fileadmin/files/Lois_reglements/Legislation/RG_CSSF/RCSSF_No14-01eng.pdf" TargetMode="External"/><Relationship Id="rId18" Type="http://schemas.openxmlformats.org/officeDocument/2006/relationships/hyperlink" Target="https://www.centralbankmalta.org/systemically-important-institutions" TargetMode="External"/><Relationship Id="rId39" Type="http://schemas.openxmlformats.org/officeDocument/2006/relationships/hyperlink" Target="http://www.bnb.bg/?toLang=_EN" TargetMode="External"/><Relationship Id="rId109" Type="http://schemas.openxmlformats.org/officeDocument/2006/relationships/printerSettings" Target="../printerSettings/printerSettings1.bin"/><Relationship Id="rId34" Type="http://schemas.openxmlformats.org/officeDocument/2006/relationships/hyperlink" Target="https://www.fma.gv.at/en/banks/macroprudential-supervision/details-about-systemic-risk-buffer/" TargetMode="External"/><Relationship Id="rId50" Type="http://schemas.openxmlformats.org/officeDocument/2006/relationships/hyperlink" Target="https://www.bafin.de/EN/Homepage/homepage_node.html" TargetMode="External"/><Relationship Id="rId55" Type="http://schemas.openxmlformats.org/officeDocument/2006/relationships/hyperlink" Target="http://www.centralbank.ie/Pages/home.aspx" TargetMode="External"/><Relationship Id="rId76" Type="http://schemas.openxmlformats.org/officeDocument/2006/relationships/hyperlink" Target="https://www.lb.lt/en/financial-stability-instruments-1" TargetMode="External"/><Relationship Id="rId97" Type="http://schemas.openxmlformats.org/officeDocument/2006/relationships/hyperlink" Target="https://www.mfsa.mt/wp-content/uploads/2019/02/Banking-Rule-15.pdf" TargetMode="External"/><Relationship Id="rId104" Type="http://schemas.openxmlformats.org/officeDocument/2006/relationships/hyperlink" Target="https://acpr.banque-france.fr/en/node/27154" TargetMode="External"/><Relationship Id="rId7" Type="http://schemas.openxmlformats.org/officeDocument/2006/relationships/hyperlink" Target="https://www.bank.lv/en/" TargetMode="External"/><Relationship Id="rId71" Type="http://schemas.openxmlformats.org/officeDocument/2006/relationships/hyperlink" Target="https://www.hnb.hr/en/core-functions/financial-stability/macroprudential-measures/capital-conservation-buffer" TargetMode="External"/><Relationship Id="rId92" Type="http://schemas.openxmlformats.org/officeDocument/2006/relationships/hyperlink" Target="http://www.lb.lt/resolutions_of_the_board_of_the_bank_of_lithuania_32" TargetMode="External"/><Relationship Id="rId2" Type="http://schemas.openxmlformats.org/officeDocument/2006/relationships/hyperlink" Target="https://www.economie.gouv.fr/en/hcsf-en" TargetMode="External"/><Relationship Id="rId29" Type="http://schemas.openxmlformats.org/officeDocument/2006/relationships/hyperlink" Target="https://www.cssf.lu/en/macroprudential-supervision/" TargetMode="External"/><Relationship Id="rId24" Type="http://schemas.openxmlformats.org/officeDocument/2006/relationships/hyperlink" Target="http://www.bde.es/bde/en/areas/estabilidad/politica-macropr/" TargetMode="External"/><Relationship Id="rId40" Type="http://schemas.openxmlformats.org/officeDocument/2006/relationships/hyperlink" Target="https://www.bnb.bg/BankSupervision/BSCapitalBuffers/BSCBOtherSystemicallyImportantInstitutions/index.htm?toLang=_EN" TargetMode="External"/><Relationship Id="rId45" Type="http://schemas.openxmlformats.org/officeDocument/2006/relationships/hyperlink" Target="https://www.centralbank.cy/en/home" TargetMode="External"/><Relationship Id="rId66" Type="http://schemas.openxmlformats.org/officeDocument/2006/relationships/hyperlink" Target="https://www.centralbank.ie/macro-prudential-policies-for-bank-capital/other-systemically-important-institutions-buffer" TargetMode="External"/><Relationship Id="rId87" Type="http://schemas.openxmlformats.org/officeDocument/2006/relationships/hyperlink" Target="https://www.bankofgreece.gr/en/main-tasks/financial-stability/macroprudential-policy/capital-conservation-buffer" TargetMode="External"/><Relationship Id="rId61" Type="http://schemas.openxmlformats.org/officeDocument/2006/relationships/hyperlink" Target="https://www.eestipank.ee/en/financial-stability/other-systemically-important-institutions-buffer" TargetMode="External"/><Relationship Id="rId82" Type="http://schemas.openxmlformats.org/officeDocument/2006/relationships/hyperlink" Target="https://acpr.banque-france.fr/en" TargetMode="External"/><Relationship Id="rId19" Type="http://schemas.openxmlformats.org/officeDocument/2006/relationships/hyperlink" Target="https://www.centralbankmalta.org/" TargetMode="External"/><Relationship Id="rId14" Type="http://schemas.openxmlformats.org/officeDocument/2006/relationships/hyperlink" Target="https://www.cssf.lu/en/documentation/regulations/laws-regulations-and-other-texts/news-cat/130/" TargetMode="External"/><Relationship Id="rId30" Type="http://schemas.openxmlformats.org/officeDocument/2006/relationships/hyperlink" Target="https://www.bancaditalia.it/compiti/stabilita-finanziaria/politica-macroprudenziale/index.html?com.dotmarketing.htmlpage.language=1" TargetMode="External"/><Relationship Id="rId35" Type="http://schemas.openxmlformats.org/officeDocument/2006/relationships/hyperlink" Target="https://www.fma.gv.at/en/" TargetMode="External"/><Relationship Id="rId56" Type="http://schemas.openxmlformats.org/officeDocument/2006/relationships/hyperlink" Target="https://www.bde.es/bde/en/areas/estabilidad/herramientas-macroprudenciales/identificacion__bbe79f06544b261.html" TargetMode="External"/><Relationship Id="rId77" Type="http://schemas.openxmlformats.org/officeDocument/2006/relationships/hyperlink" Target="https://www.bsi.si/en/media/2167/banka-slovenije-is-changing-over-to-more-active-macroprudential-policy" TargetMode="External"/><Relationship Id="rId100" Type="http://schemas.openxmlformats.org/officeDocument/2006/relationships/hyperlink" Target="https://www.bde.es/bde/en/areas/estabilidad/herramientas-macroprudenciales/identificacion__bbe79f06544b261.html" TargetMode="External"/><Relationship Id="rId105" Type="http://schemas.openxmlformats.org/officeDocument/2006/relationships/hyperlink" Target="https://www.bafin.de/EN/Aufsicht/BankenFinanzdienstleister/Eigenmittelanforderungen/ASRI/asri_artikel_en.html" TargetMode="External"/><Relationship Id="rId8" Type="http://schemas.openxmlformats.org/officeDocument/2006/relationships/hyperlink" Target="https://www.bank.lv/en/operational-areas/financial-stability/macroprudential-measures-introduced-in-latvia/countercyclical-capital-buffer" TargetMode="External"/><Relationship Id="rId51" Type="http://schemas.openxmlformats.org/officeDocument/2006/relationships/hyperlink" Target="https://www.bafin.de/EN/Aufsicht/BankenFinanzdienstleister/Eigenmittelanforderungen/ASRI/asri_artikel_en.html" TargetMode="External"/><Relationship Id="rId72" Type="http://schemas.openxmlformats.org/officeDocument/2006/relationships/hyperlink" Target="http://www.nbs.sk/en/financial-market-supervision1/macroprudential-policy/current-status-of-macroprudential-instruments/current-setting-of-capital-buffers-in-slovakia" TargetMode="External"/><Relationship Id="rId93" Type="http://schemas.openxmlformats.org/officeDocument/2006/relationships/hyperlink" Target="https://www.lb.lt/en/banks-prudential-requirements-and-ratios" TargetMode="External"/><Relationship Id="rId98" Type="http://schemas.openxmlformats.org/officeDocument/2006/relationships/hyperlink" Target="https://www.bportugal.pt/en/page/capital-conservation-buffer" TargetMode="External"/><Relationship Id="rId3" Type="http://schemas.openxmlformats.org/officeDocument/2006/relationships/hyperlink" Target="https://www.bancaditalia.it/compiti/stabilita-finanziaria/politica-macroprudenziale/index.html?com.dotmarketing.htmlpage.language=1" TargetMode="External"/><Relationship Id="rId25" Type="http://schemas.openxmlformats.org/officeDocument/2006/relationships/hyperlink" Target="http://www.bde.es/bde/en/" TargetMode="External"/><Relationship Id="rId46" Type="http://schemas.openxmlformats.org/officeDocument/2006/relationships/hyperlink" Target="http://www.eestipank.ee/en" TargetMode="External"/><Relationship Id="rId67" Type="http://schemas.openxmlformats.org/officeDocument/2006/relationships/hyperlink" Target="http://www.bsi.si/en/financial-stability.asp?MapaId=1887" TargetMode="External"/><Relationship Id="rId20" Type="http://schemas.openxmlformats.org/officeDocument/2006/relationships/hyperlink" Target="http://www.dnb.nl/en/about-dnb/duties/financial-stability/macroprudentiele-instrumenten/index.jsp" TargetMode="External"/><Relationship Id="rId41" Type="http://schemas.openxmlformats.org/officeDocument/2006/relationships/hyperlink" Target="https://www.bnb.bg/BankSupervision/BSCapitalBuffers/BSCBSystemicRiskBuffer/index.htm?toLang=_EN" TargetMode="External"/><Relationship Id="rId62" Type="http://schemas.openxmlformats.org/officeDocument/2006/relationships/hyperlink" Target="http://www.eestipank.ee/en/financial-stability/systemically-important-credit-institutions" TargetMode="External"/><Relationship Id="rId83" Type="http://schemas.openxmlformats.org/officeDocument/2006/relationships/hyperlink" Target="https://www.economie.gouv.fr/hcsf" TargetMode="External"/><Relationship Id="rId88" Type="http://schemas.openxmlformats.org/officeDocument/2006/relationships/hyperlink" Target="https://www.bancaditalia.it/compiti/stabilita-finanziaria/politica-macroprudenziale/index.html?com.dotmarketing.htmlpage.language=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afin.de/SharedDocs/Downloads/EN/Eigenmittel_BA/dl_asri_institute_ba_en.html" TargetMode="External"/><Relationship Id="rId13" Type="http://schemas.openxmlformats.org/officeDocument/2006/relationships/hyperlink" Target="http://www.centralbank.ie/stability/MacroprudentialPol/Pages/OtherSystemicallyImportantInstitutions(O-SII).aspx" TargetMode="External"/><Relationship Id="rId18" Type="http://schemas.openxmlformats.org/officeDocument/2006/relationships/hyperlink" Target="http://www.fktk.lv/en/publications/macroprudential-supervision/other-systemically-significant-institutions.html" TargetMode="External"/><Relationship Id="rId26" Type="http://schemas.openxmlformats.org/officeDocument/2006/relationships/hyperlink" Target="https://www.dnb.nl/en/home/" TargetMode="External"/><Relationship Id="rId3" Type="http://schemas.openxmlformats.org/officeDocument/2006/relationships/hyperlink" Target="https://acpr.banque-france.fr/nc/publications/registre-officiel.html" TargetMode="External"/><Relationship Id="rId21" Type="http://schemas.openxmlformats.org/officeDocument/2006/relationships/hyperlink" Target="http://www.bde.es/bde/en/areas/estabilidad/politica-macropr/" TargetMode="External"/><Relationship Id="rId7" Type="http://schemas.openxmlformats.org/officeDocument/2006/relationships/hyperlink" Target="http://www.finanssivalvonta.fi/en/Supervision/Macroprudential_supervision/decision_making/Pages/Default.aspx" TargetMode="External"/><Relationship Id="rId12" Type="http://schemas.openxmlformats.org/officeDocument/2006/relationships/hyperlink" Target="http://www.dnb.nl/en/about-dnb/duties/financial-stability/macroprudentiele-instrumenten/index.jsp" TargetMode="External"/><Relationship Id="rId17" Type="http://schemas.openxmlformats.org/officeDocument/2006/relationships/hyperlink" Target="http://www.dnb.nl/en/about-dnb/duties/financial-stability/macroprudentiele-instrumenten/index.jsp" TargetMode="External"/><Relationship Id="rId25" Type="http://schemas.openxmlformats.org/officeDocument/2006/relationships/hyperlink" Target="https://www.nbb.be/en/financial-oversight/macroprudential-supervision/macroprudential-instruments/other-systemically" TargetMode="External"/><Relationship Id="rId2" Type="http://schemas.openxmlformats.org/officeDocument/2006/relationships/hyperlink" Target="http://www.centralbank.gov.cy/nqcontent.cfm?a_id=15672" TargetMode="External"/><Relationship Id="rId16" Type="http://schemas.openxmlformats.org/officeDocument/2006/relationships/hyperlink" Target="https://www.centralbankmalta.org/systemically-important-institutions" TargetMode="External"/><Relationship Id="rId20" Type="http://schemas.openxmlformats.org/officeDocument/2006/relationships/hyperlink" Target="https://www.bportugal.pt/en/page/o-sii-capital-buffer" TargetMode="External"/><Relationship Id="rId29" Type="http://schemas.openxmlformats.org/officeDocument/2006/relationships/hyperlink" Target="https://www.eestipank.ee/en" TargetMode="External"/><Relationship Id="rId1" Type="http://schemas.openxmlformats.org/officeDocument/2006/relationships/hyperlink" Target="https://www.nbb.be/en/financial-oversight/macroprudential-supervision/macroprudential-instruments/other-systemically" TargetMode="External"/><Relationship Id="rId6" Type="http://schemas.openxmlformats.org/officeDocument/2006/relationships/hyperlink" Target="https://www.eestipank.ee/en/financial-stability/other-systemically-important-institutions-buffer" TargetMode="External"/><Relationship Id="rId11" Type="http://schemas.openxmlformats.org/officeDocument/2006/relationships/hyperlink" Target="https://www.bancaditalia.it/compiti/stabilita-finanziaria/politica-macroprudenziale/index.html?com.dotmarketing.htmlpage.language=2" TargetMode="External"/><Relationship Id="rId24" Type="http://schemas.openxmlformats.org/officeDocument/2006/relationships/hyperlink" Target="http://www.nbs.sk/en/financial-market-supervision1/macroprudential-policy/current-status-of-macroprudential-instruments/current-setting-of-capital-buffers-in-slovakia" TargetMode="External"/><Relationship Id="rId32" Type="http://schemas.openxmlformats.org/officeDocument/2006/relationships/printerSettings" Target="../printerSettings/printerSettings2.bin"/><Relationship Id="rId5" Type="http://schemas.openxmlformats.org/officeDocument/2006/relationships/hyperlink" Target="https://www.bafin.de/SharedDocs/Downloads/DE/BaFinJournal/2016/bj_1612.pdf" TargetMode="External"/><Relationship Id="rId15" Type="http://schemas.openxmlformats.org/officeDocument/2006/relationships/hyperlink" Target="https://www.lb.lt/other_systemically_important_institutions" TargetMode="External"/><Relationship Id="rId23" Type="http://schemas.openxmlformats.org/officeDocument/2006/relationships/hyperlink" Target="http://www.bde.es/bde/en/areas/estabilidad/politica-macropr/" TargetMode="External"/><Relationship Id="rId28" Type="http://schemas.openxmlformats.org/officeDocument/2006/relationships/hyperlink" Target="https://www.eestipank.ee/en/financial-stability/risk-weight-floor-mortgage-loans" TargetMode="External"/><Relationship Id="rId10" Type="http://schemas.openxmlformats.org/officeDocument/2006/relationships/hyperlink" Target="https://www.cssf.lu/en/documentation/regulations/laws-regulations-and-other-texts/news-cat/130/" TargetMode="External"/><Relationship Id="rId19" Type="http://schemas.openxmlformats.org/officeDocument/2006/relationships/hyperlink" Target="http://www.dnb.nl/en/about-dnb/duties/financial-stability/macroprudentiele-instrumenten/index.jsp" TargetMode="External"/><Relationship Id="rId31" Type="http://schemas.openxmlformats.org/officeDocument/2006/relationships/hyperlink" Target="https://www.hnb.hr/c/document_library/get_file?uuid=718bafa8-1c18-2223-4dd2-3f193f6d3152&amp;groupId=20182&amp;p_auth=FfHbYet1" TargetMode="External"/><Relationship Id="rId4" Type="http://schemas.openxmlformats.org/officeDocument/2006/relationships/hyperlink" Target="https://acpr.banque-france.fr/nc/publications/registre-officiel.html" TargetMode="External"/><Relationship Id="rId9" Type="http://schemas.openxmlformats.org/officeDocument/2006/relationships/hyperlink" Target="https://www.eestipank.ee/en/financial-stability/systemic-risk-buffer" TargetMode="External"/><Relationship Id="rId14" Type="http://schemas.openxmlformats.org/officeDocument/2006/relationships/hyperlink" Target="https://www.bancaditalia.it/compiti/stabilita-finanziaria/politica-macroprudenziale/index.html?com.dotmarketing.htmlpage.language=3" TargetMode="External"/><Relationship Id="rId22" Type="http://schemas.openxmlformats.org/officeDocument/2006/relationships/hyperlink" Target="http://www.bsi.si/en/financial-stability.asp?MapaId=1887" TargetMode="External"/><Relationship Id="rId27" Type="http://schemas.openxmlformats.org/officeDocument/2006/relationships/hyperlink" Target="https://www.dnb.nl/publicaties/publicaties-toezicht/consultatie-2024/consultatie-verlenging-regeling-risicoweging-hypothecaire-leningen-2024/" TargetMode="External"/><Relationship Id="rId30" Type="http://schemas.openxmlformats.org/officeDocument/2006/relationships/hyperlink" Target="https://www.hnb.hr/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EF2E9-075D-41DE-914A-FD836665D781}">
  <sheetPr>
    <outlinePr summaryBelow="0"/>
  </sheetPr>
  <dimension ref="A1:Z186"/>
  <sheetViews>
    <sheetView tabSelected="1" zoomScale="90" zoomScaleNormal="90" workbookViewId="0">
      <pane xSplit="3" ySplit="7" topLeftCell="D8" activePane="bottomRight" state="frozen"/>
      <selection pane="topRight" activeCell="D1" sqref="D1"/>
      <selection pane="bottomLeft" activeCell="A8" sqref="A8"/>
      <selection pane="bottomRight" activeCell="J25" sqref="J25:J26"/>
    </sheetView>
  </sheetViews>
  <sheetFormatPr defaultColWidth="9.140625" defaultRowHeight="15" outlineLevelRow="1" outlineLevelCol="1" x14ac:dyDescent="0.25"/>
  <cols>
    <col min="1" max="1" width="1.85546875" style="26" customWidth="1"/>
    <col min="2" max="2" width="33.7109375" style="26" customWidth="1"/>
    <col min="3" max="3" width="32.140625" style="26" bestFit="1" customWidth="1"/>
    <col min="4" max="4" width="9.42578125" style="27" customWidth="1"/>
    <col min="5" max="5" width="9.42578125" style="28" bestFit="1" customWidth="1"/>
    <col min="6" max="6" width="16.85546875" style="27" customWidth="1"/>
    <col min="7" max="7" width="16.28515625" style="27" customWidth="1"/>
    <col min="8" max="8" width="14.5703125" style="27" customWidth="1"/>
    <col min="9" max="9" width="27.140625" style="27" customWidth="1"/>
    <col min="10" max="10" width="20.140625" style="27" customWidth="1"/>
    <col min="11" max="11" width="62.28515625" style="24" customWidth="1" outlineLevel="1"/>
    <col min="12" max="13" width="9.140625" style="24"/>
    <col min="14" max="14" width="167.140625" style="24" customWidth="1"/>
    <col min="15" max="15" width="59.85546875" style="24" customWidth="1"/>
    <col min="16" max="16384" width="9.140625" style="24"/>
  </cols>
  <sheetData>
    <row r="1" spans="1:26" ht="21" x14ac:dyDescent="0.35">
      <c r="A1" s="3" t="s">
        <v>379</v>
      </c>
      <c r="B1" s="4"/>
      <c r="C1" s="4"/>
      <c r="D1" s="5"/>
      <c r="E1" s="6"/>
      <c r="F1" s="5"/>
      <c r="G1" s="5"/>
      <c r="H1" s="5"/>
      <c r="I1" s="5"/>
      <c r="J1" s="34"/>
    </row>
    <row r="2" spans="1:26" ht="21" x14ac:dyDescent="0.35">
      <c r="A2" s="3"/>
      <c r="B2" s="4"/>
      <c r="C2" s="4"/>
      <c r="D2" s="5"/>
      <c r="E2" s="6"/>
      <c r="F2" s="5"/>
      <c r="G2" s="5"/>
      <c r="H2" s="5"/>
      <c r="I2" s="5"/>
      <c r="J2" s="34"/>
    </row>
    <row r="3" spans="1:26" ht="49.5" customHeight="1" x14ac:dyDescent="0.25">
      <c r="A3" s="75" t="s">
        <v>331</v>
      </c>
      <c r="B3" s="75"/>
      <c r="C3" s="75"/>
      <c r="D3" s="75"/>
      <c r="E3" s="75"/>
      <c r="F3" s="75"/>
      <c r="G3" s="75"/>
      <c r="H3" s="75"/>
      <c r="I3" s="75"/>
      <c r="J3" s="75"/>
      <c r="K3" s="75"/>
    </row>
    <row r="4" spans="1:26" s="29" customFormat="1" ht="42" customHeight="1" x14ac:dyDescent="0.25">
      <c r="A4" s="76" t="s">
        <v>329</v>
      </c>
      <c r="B4" s="76"/>
      <c r="C4" s="76"/>
      <c r="D4" s="76"/>
      <c r="E4" s="76"/>
      <c r="F4" s="76"/>
      <c r="G4" s="76"/>
      <c r="H4" s="76"/>
      <c r="I4" s="76"/>
      <c r="J4" s="76"/>
      <c r="K4" s="76"/>
      <c r="M4" s="24"/>
    </row>
    <row r="5" spans="1:26" s="39" customFormat="1" ht="21" customHeight="1" x14ac:dyDescent="0.25">
      <c r="A5" s="63" t="s">
        <v>0</v>
      </c>
      <c r="B5" s="64"/>
      <c r="C5" s="65"/>
      <c r="D5" s="69" t="s">
        <v>301</v>
      </c>
      <c r="E5" s="71" t="s">
        <v>1</v>
      </c>
      <c r="F5" s="73" t="s">
        <v>2</v>
      </c>
      <c r="G5" s="74"/>
      <c r="H5" s="63" t="s">
        <v>346</v>
      </c>
      <c r="I5" s="65"/>
      <c r="J5" s="58" t="s">
        <v>334</v>
      </c>
      <c r="K5" s="58" t="s">
        <v>335</v>
      </c>
      <c r="M5" s="40"/>
    </row>
    <row r="6" spans="1:26" ht="41.25" customHeight="1" x14ac:dyDescent="0.25">
      <c r="A6" s="66"/>
      <c r="B6" s="67"/>
      <c r="C6" s="68"/>
      <c r="D6" s="70"/>
      <c r="E6" s="72"/>
      <c r="F6" s="7" t="s">
        <v>3</v>
      </c>
      <c r="G6" s="7" t="s">
        <v>302</v>
      </c>
      <c r="H6" s="66"/>
      <c r="I6" s="68"/>
      <c r="J6" s="59"/>
      <c r="K6" s="59"/>
      <c r="M6" s="29"/>
    </row>
    <row r="7" spans="1:26" s="25" customFormat="1" x14ac:dyDescent="0.25">
      <c r="A7" s="8"/>
      <c r="B7" s="9" t="s">
        <v>4</v>
      </c>
      <c r="C7" s="9" t="s">
        <v>300</v>
      </c>
      <c r="D7" s="30" t="s">
        <v>5</v>
      </c>
      <c r="E7" s="10" t="s">
        <v>6</v>
      </c>
      <c r="F7" s="11" t="s">
        <v>7</v>
      </c>
      <c r="G7" s="11" t="s">
        <v>7</v>
      </c>
      <c r="H7" s="100" t="s">
        <v>8</v>
      </c>
      <c r="I7" s="101"/>
      <c r="J7" s="37"/>
      <c r="K7" s="60"/>
      <c r="L7" s="24"/>
      <c r="M7" s="29"/>
      <c r="N7" s="31"/>
      <c r="O7" s="31"/>
      <c r="P7" s="31"/>
      <c r="Q7" s="31"/>
      <c r="R7" s="31"/>
      <c r="S7" s="31"/>
      <c r="T7" s="31"/>
      <c r="U7" s="31"/>
      <c r="V7" s="31"/>
      <c r="W7" s="31"/>
      <c r="X7" s="31"/>
      <c r="Y7" s="31"/>
      <c r="Z7" s="31"/>
    </row>
    <row r="8" spans="1:26" s="25" customFormat="1" ht="30" customHeight="1" collapsed="1" x14ac:dyDescent="0.25">
      <c r="A8" s="51" t="s">
        <v>9</v>
      </c>
      <c r="B8" s="52"/>
      <c r="C8" s="53"/>
      <c r="D8" s="56">
        <f>D$10</f>
        <v>2.5000000000000001E-2</v>
      </c>
      <c r="E8" s="56">
        <f>E$10</f>
        <v>0</v>
      </c>
      <c r="F8" s="61"/>
      <c r="G8" s="61" t="str">
        <f>COUNTA(G10:G24) &amp; IF(COUNTA(G10:G24)=1, " bank: ", " banks: ") &amp; "                                 " &amp; IF(MIN(G10:G24)=MAX(G10:G24), MIN(G10:G24)*100 &amp; "%", MIN(G10:G24)*100 &amp; "%-" &amp; MAX(G10:G24)*100 &amp; "%")</f>
        <v>10 banks:                                  0.45%-1.75%</v>
      </c>
      <c r="H8" s="61" t="s">
        <v>380</v>
      </c>
      <c r="I8" s="45"/>
      <c r="J8" s="90" t="str">
        <f>IF(ISNUMBER(SEARCH("All", H8)), SUM(D10:E10) + H10, SUM(D10:E10))*100 &amp; "% -" &amp; MAX(J10:J24)*100 &amp; "%"</f>
        <v>2.5% -5.25%</v>
      </c>
      <c r="K8" s="54" t="s">
        <v>381</v>
      </c>
      <c r="M8" s="24"/>
      <c r="N8" s="31"/>
      <c r="O8" s="31"/>
      <c r="P8" s="31"/>
      <c r="Q8" s="31"/>
      <c r="R8" s="31"/>
      <c r="S8" s="31"/>
      <c r="T8" s="31"/>
      <c r="U8" s="31"/>
      <c r="V8" s="31"/>
      <c r="W8" s="31"/>
      <c r="X8" s="31"/>
      <c r="Y8" s="31"/>
      <c r="Z8" s="31"/>
    </row>
    <row r="9" spans="1:26" ht="30" customHeight="1" collapsed="1" x14ac:dyDescent="0.25">
      <c r="A9" s="1" t="s">
        <v>10</v>
      </c>
      <c r="B9" s="2"/>
      <c r="C9" s="50"/>
      <c r="D9" s="57"/>
      <c r="E9" s="57"/>
      <c r="F9" s="62"/>
      <c r="G9" s="62"/>
      <c r="H9" s="62"/>
      <c r="I9" s="46"/>
      <c r="J9" s="91"/>
      <c r="K9" s="55"/>
    </row>
    <row r="10" spans="1:26" ht="28.5" hidden="1" customHeight="1" outlineLevel="1" x14ac:dyDescent="0.25">
      <c r="A10" s="22"/>
      <c r="B10" s="12" t="s">
        <v>303</v>
      </c>
      <c r="C10" s="12" t="s">
        <v>288</v>
      </c>
      <c r="D10" s="20">
        <v>2.5000000000000001E-2</v>
      </c>
      <c r="E10" s="13">
        <v>0</v>
      </c>
      <c r="F10" s="14" t="s">
        <v>11</v>
      </c>
      <c r="G10" s="18">
        <v>8.9999999999999993E-3</v>
      </c>
      <c r="H10" s="18">
        <v>5.0000000000000001E-3</v>
      </c>
      <c r="I10" s="14"/>
      <c r="J10" s="38">
        <f>SUM(D10:E10,G10,H10)</f>
        <v>3.9E-2</v>
      </c>
      <c r="K10" s="23"/>
    </row>
    <row r="11" spans="1:26" ht="28.5" hidden="1" customHeight="1" outlineLevel="1" x14ac:dyDescent="0.25">
      <c r="A11" s="22"/>
      <c r="B11" s="12" t="s">
        <v>12</v>
      </c>
      <c r="C11" s="12" t="s">
        <v>289</v>
      </c>
      <c r="D11" s="20">
        <v>2.5000000000000001E-2</v>
      </c>
      <c r="E11" s="13">
        <v>0</v>
      </c>
      <c r="F11" s="14" t="s">
        <v>11</v>
      </c>
      <c r="G11" s="19">
        <v>1.7500000000000002E-2</v>
      </c>
      <c r="H11" s="18">
        <v>0.01</v>
      </c>
      <c r="I11" s="14"/>
      <c r="J11" s="38">
        <f t="shared" ref="J11:J23" si="0">SUM(D11:E11,G11,H11)</f>
        <v>5.2500000000000005E-2</v>
      </c>
      <c r="K11" s="23" t="s">
        <v>372</v>
      </c>
    </row>
    <row r="12" spans="1:26" ht="28.5" hidden="1" customHeight="1" outlineLevel="1" x14ac:dyDescent="0.25">
      <c r="A12" s="22"/>
      <c r="B12" s="12" t="s">
        <v>13</v>
      </c>
      <c r="C12" s="12" t="s">
        <v>290</v>
      </c>
      <c r="D12" s="20">
        <v>2.5000000000000001E-2</v>
      </c>
      <c r="E12" s="13">
        <v>0</v>
      </c>
      <c r="F12" s="14" t="s">
        <v>11</v>
      </c>
      <c r="G12" s="18">
        <v>8.9999999999999993E-3</v>
      </c>
      <c r="H12" s="18">
        <v>5.0000000000000001E-3</v>
      </c>
      <c r="I12" s="14"/>
      <c r="J12" s="38">
        <f t="shared" si="0"/>
        <v>3.9E-2</v>
      </c>
      <c r="K12" s="23"/>
    </row>
    <row r="13" spans="1:26" ht="28.5" hidden="1" customHeight="1" outlineLevel="1" x14ac:dyDescent="0.25">
      <c r="A13" s="22"/>
      <c r="B13" s="12" t="s">
        <v>14</v>
      </c>
      <c r="C13" s="12" t="s">
        <v>291</v>
      </c>
      <c r="D13" s="20">
        <v>2.5000000000000001E-2</v>
      </c>
      <c r="E13" s="13">
        <v>0</v>
      </c>
      <c r="F13" s="14" t="s">
        <v>11</v>
      </c>
      <c r="G13" s="18">
        <v>1.7500000000000002E-2</v>
      </c>
      <c r="H13" s="18">
        <v>0.01</v>
      </c>
      <c r="I13" s="14"/>
      <c r="J13" s="38">
        <f t="shared" si="0"/>
        <v>5.2500000000000005E-2</v>
      </c>
      <c r="K13" s="23" t="s">
        <v>372</v>
      </c>
    </row>
    <row r="14" spans="1:26" ht="28.5" hidden="1" customHeight="1" outlineLevel="1" x14ac:dyDescent="0.25">
      <c r="A14" s="22"/>
      <c r="B14" s="12" t="s">
        <v>15</v>
      </c>
      <c r="C14" s="12" t="s">
        <v>292</v>
      </c>
      <c r="D14" s="20">
        <v>2.5000000000000001E-2</v>
      </c>
      <c r="E14" s="13">
        <v>0</v>
      </c>
      <c r="F14" s="14" t="s">
        <v>11</v>
      </c>
      <c r="G14" s="19">
        <v>8.9999999999999993E-3</v>
      </c>
      <c r="H14" s="18">
        <v>5.0000000000000001E-3</v>
      </c>
      <c r="I14" s="14"/>
      <c r="J14" s="38">
        <f t="shared" si="0"/>
        <v>3.9E-2</v>
      </c>
      <c r="K14" s="23"/>
    </row>
    <row r="15" spans="1:26" ht="28.5" hidden="1" customHeight="1" outlineLevel="1" x14ac:dyDescent="0.25">
      <c r="A15" s="22"/>
      <c r="B15" s="12" t="s">
        <v>176</v>
      </c>
      <c r="C15" s="12" t="s">
        <v>293</v>
      </c>
      <c r="D15" s="20">
        <v>2.5000000000000001E-2</v>
      </c>
      <c r="E15" s="13">
        <v>0</v>
      </c>
      <c r="F15" s="14" t="s">
        <v>11</v>
      </c>
      <c r="G15" s="18">
        <v>1.7500000000000002E-2</v>
      </c>
      <c r="H15" s="18">
        <v>5.0000000000000001E-3</v>
      </c>
      <c r="I15" s="14"/>
      <c r="J15" s="38">
        <f t="shared" si="0"/>
        <v>4.7500000000000001E-2</v>
      </c>
      <c r="K15" s="23"/>
    </row>
    <row r="16" spans="1:26" ht="28.5" hidden="1" customHeight="1" outlineLevel="1" x14ac:dyDescent="0.25">
      <c r="A16" s="22"/>
      <c r="B16" s="12" t="s">
        <v>16</v>
      </c>
      <c r="C16" s="12" t="s">
        <v>179</v>
      </c>
      <c r="D16" s="20">
        <v>2.5000000000000001E-2</v>
      </c>
      <c r="E16" s="13">
        <v>0</v>
      </c>
      <c r="F16" s="14"/>
      <c r="G16" s="18"/>
      <c r="H16" s="18">
        <v>5.0000000000000001E-3</v>
      </c>
      <c r="I16" s="14"/>
      <c r="J16" s="38">
        <f t="shared" si="0"/>
        <v>3.0000000000000002E-2</v>
      </c>
      <c r="K16" s="23"/>
    </row>
    <row r="17" spans="1:26" ht="28.5" hidden="1" customHeight="1" outlineLevel="1" x14ac:dyDescent="0.25">
      <c r="A17" s="22"/>
      <c r="B17" s="12" t="s">
        <v>17</v>
      </c>
      <c r="C17" s="12" t="s">
        <v>180</v>
      </c>
      <c r="D17" s="20">
        <v>2.5000000000000001E-2</v>
      </c>
      <c r="E17" s="13">
        <v>0</v>
      </c>
      <c r="F17" s="14"/>
      <c r="G17" s="19"/>
      <c r="H17" s="18">
        <v>5.0000000000000001E-3</v>
      </c>
      <c r="I17" s="14"/>
      <c r="J17" s="38">
        <f t="shared" si="0"/>
        <v>3.0000000000000002E-2</v>
      </c>
      <c r="K17" s="23"/>
    </row>
    <row r="18" spans="1:26" ht="28.5" hidden="1" customHeight="1" outlineLevel="1" x14ac:dyDescent="0.25">
      <c r="A18" s="22"/>
      <c r="B18" s="12" t="s">
        <v>18</v>
      </c>
      <c r="C18" s="12" t="s">
        <v>181</v>
      </c>
      <c r="D18" s="20">
        <v>2.5000000000000001E-2</v>
      </c>
      <c r="E18" s="13">
        <v>0</v>
      </c>
      <c r="F18" s="14"/>
      <c r="G18" s="18"/>
      <c r="H18" s="18">
        <v>5.0000000000000001E-3</v>
      </c>
      <c r="I18" s="14"/>
      <c r="J18" s="38">
        <f t="shared" si="0"/>
        <v>3.0000000000000002E-2</v>
      </c>
      <c r="K18" s="23"/>
    </row>
    <row r="19" spans="1:26" ht="28.5" hidden="1" customHeight="1" outlineLevel="1" x14ac:dyDescent="0.25">
      <c r="A19" s="22"/>
      <c r="B19" s="12" t="s">
        <v>19</v>
      </c>
      <c r="C19" s="12" t="s">
        <v>182</v>
      </c>
      <c r="D19" s="20">
        <v>2.5000000000000001E-2</v>
      </c>
      <c r="E19" s="13">
        <v>0</v>
      </c>
      <c r="F19" s="14"/>
      <c r="G19" s="18"/>
      <c r="H19" s="18">
        <v>5.0000000000000001E-3</v>
      </c>
      <c r="I19" s="14"/>
      <c r="J19" s="38">
        <f t="shared" si="0"/>
        <v>3.0000000000000002E-2</v>
      </c>
      <c r="K19" s="23"/>
    </row>
    <row r="20" spans="1:26" ht="28.5" hidden="1" customHeight="1" outlineLevel="1" x14ac:dyDescent="0.25">
      <c r="A20" s="22"/>
      <c r="B20" s="12" t="s">
        <v>20</v>
      </c>
      <c r="C20" s="12" t="s">
        <v>294</v>
      </c>
      <c r="D20" s="20">
        <v>2.5000000000000001E-2</v>
      </c>
      <c r="E20" s="13">
        <v>0</v>
      </c>
      <c r="F20" s="14"/>
      <c r="G20" s="19">
        <v>8.9999999999999993E-3</v>
      </c>
      <c r="H20" s="18">
        <v>5.0000000000000001E-3</v>
      </c>
      <c r="I20" s="14"/>
      <c r="J20" s="38">
        <f t="shared" si="0"/>
        <v>3.9E-2</v>
      </c>
      <c r="K20" s="23"/>
    </row>
    <row r="21" spans="1:26" ht="28.5" hidden="1" customHeight="1" outlineLevel="1" x14ac:dyDescent="0.25">
      <c r="A21" s="22"/>
      <c r="B21" s="12" t="s">
        <v>21</v>
      </c>
      <c r="C21" s="12" t="s">
        <v>295</v>
      </c>
      <c r="D21" s="20">
        <v>2.5000000000000001E-2</v>
      </c>
      <c r="E21" s="13">
        <v>0</v>
      </c>
      <c r="F21" s="14"/>
      <c r="G21" s="18">
        <v>8.9999999999999993E-3</v>
      </c>
      <c r="H21" s="18">
        <v>5.0000000000000001E-3</v>
      </c>
      <c r="I21" s="14"/>
      <c r="J21" s="38">
        <f t="shared" si="0"/>
        <v>3.9E-2</v>
      </c>
      <c r="K21" s="23"/>
    </row>
    <row r="22" spans="1:26" ht="28.5" hidden="1" customHeight="1" outlineLevel="1" x14ac:dyDescent="0.25">
      <c r="A22" s="22"/>
      <c r="B22" s="12" t="s">
        <v>169</v>
      </c>
      <c r="C22" s="12" t="s">
        <v>183</v>
      </c>
      <c r="D22" s="20">
        <v>2.5000000000000001E-2</v>
      </c>
      <c r="E22" s="13">
        <v>0</v>
      </c>
      <c r="F22" s="14"/>
      <c r="G22" s="19"/>
      <c r="H22" s="18">
        <v>5.0000000000000001E-3</v>
      </c>
      <c r="I22" s="14"/>
      <c r="J22" s="38">
        <f t="shared" si="0"/>
        <v>3.0000000000000002E-2</v>
      </c>
      <c r="K22" s="23"/>
    </row>
    <row r="23" spans="1:26" ht="28.5" hidden="1" customHeight="1" outlineLevel="1" x14ac:dyDescent="0.25">
      <c r="A23" s="22"/>
      <c r="B23" s="12" t="s">
        <v>154</v>
      </c>
      <c r="C23" s="12" t="s">
        <v>296</v>
      </c>
      <c r="D23" s="20">
        <v>2.5000000000000001E-2</v>
      </c>
      <c r="E23" s="13">
        <v>0</v>
      </c>
      <c r="F23" s="14"/>
      <c r="G23" s="18">
        <v>4.4999999999999997E-3</v>
      </c>
      <c r="H23" s="18">
        <v>5.0000000000000001E-3</v>
      </c>
      <c r="I23" s="14"/>
      <c r="J23" s="38">
        <f t="shared" si="0"/>
        <v>3.4500000000000003E-2</v>
      </c>
      <c r="K23" s="23"/>
    </row>
    <row r="24" spans="1:26" ht="28.5" hidden="1" customHeight="1" outlineLevel="1" x14ac:dyDescent="0.25">
      <c r="A24" s="22"/>
      <c r="B24" s="12" t="s">
        <v>304</v>
      </c>
      <c r="C24" s="12" t="s">
        <v>305</v>
      </c>
      <c r="D24" s="20">
        <v>2.5000000000000001E-2</v>
      </c>
      <c r="E24" s="13">
        <v>0</v>
      </c>
      <c r="F24" s="14"/>
      <c r="G24" s="18">
        <v>4.4999999999999997E-3</v>
      </c>
      <c r="H24" s="18"/>
      <c r="I24" s="14"/>
      <c r="J24" s="38">
        <f>SUM(D24:E24,G24,H24)</f>
        <v>2.9500000000000002E-2</v>
      </c>
      <c r="K24" s="23"/>
    </row>
    <row r="25" spans="1:26" s="25" customFormat="1" ht="30" customHeight="1" collapsed="1" x14ac:dyDescent="0.25">
      <c r="A25" s="51" t="s">
        <v>22</v>
      </c>
      <c r="B25" s="52"/>
      <c r="C25" s="53"/>
      <c r="D25" s="56">
        <f>D$27</f>
        <v>2.5000000000000001E-2</v>
      </c>
      <c r="E25" s="56">
        <f>E$27</f>
        <v>0.01</v>
      </c>
      <c r="F25" s="61" t="s">
        <v>23</v>
      </c>
      <c r="G25" s="61" t="str">
        <f>COUNTA(G27:G35) &amp; IF(COUNTA(G27:G35)=1, " bank: ", " banks: ") &amp; "                                 " &amp; IF(MIN(G27:G35)=MAX(G27:G35), MIN(G27:G35)*100 &amp; "%", MIN(G27:G35)*100 &amp; "%-" &amp; MAX(G27:G35)*100 &amp; "%")</f>
        <v>8 banks:                                  0.75%-1.5%</v>
      </c>
      <c r="H25" s="61"/>
      <c r="I25" s="61" t="s">
        <v>385</v>
      </c>
      <c r="J25" s="90" t="str">
        <f>IF(ISNUMBER(SEARCH("All", H25)), SUM(D27:E27) + H27, SUM(D27:E27))*100 &amp; "% -" &amp; MAX(J27:J35)*100 &amp; "%"</f>
        <v>3.5% -5%</v>
      </c>
      <c r="K25" s="54" t="s">
        <v>353</v>
      </c>
      <c r="M25" s="24"/>
      <c r="N25" s="31"/>
      <c r="O25" s="31"/>
      <c r="P25" s="31"/>
      <c r="Q25" s="31"/>
      <c r="R25" s="31"/>
      <c r="S25" s="31"/>
      <c r="T25" s="31"/>
      <c r="U25" s="31"/>
      <c r="V25" s="31"/>
      <c r="W25" s="31"/>
      <c r="X25" s="31"/>
      <c r="Y25" s="31"/>
      <c r="Z25" s="31"/>
    </row>
    <row r="26" spans="1:26" ht="30" customHeight="1" x14ac:dyDescent="0.25">
      <c r="A26" s="1" t="s">
        <v>24</v>
      </c>
      <c r="B26" s="2"/>
      <c r="C26" s="50"/>
      <c r="D26" s="57"/>
      <c r="E26" s="57"/>
      <c r="F26" s="62"/>
      <c r="G26" s="62"/>
      <c r="H26" s="62"/>
      <c r="I26" s="62"/>
      <c r="J26" s="91"/>
      <c r="K26" s="55"/>
    </row>
    <row r="27" spans="1:26" ht="28.5" customHeight="1" outlineLevel="1" x14ac:dyDescent="0.25">
      <c r="A27" s="22"/>
      <c r="B27" s="12" t="s">
        <v>174</v>
      </c>
      <c r="C27" s="12" t="s">
        <v>191</v>
      </c>
      <c r="D27" s="20">
        <v>2.5000000000000001E-2</v>
      </c>
      <c r="E27" s="13">
        <v>0.01</v>
      </c>
      <c r="F27" s="14" t="s">
        <v>11</v>
      </c>
      <c r="G27" s="18">
        <v>7.4999999999999997E-3</v>
      </c>
      <c r="H27" s="14"/>
      <c r="I27" s="14" t="s">
        <v>339</v>
      </c>
      <c r="J27" s="38">
        <f t="shared" ref="J27:J35" si="1">SUM(D27:I27)</f>
        <v>4.2500000000000003E-2</v>
      </c>
      <c r="K27" s="23"/>
    </row>
    <row r="28" spans="1:26" ht="28.5" customHeight="1" outlineLevel="1" x14ac:dyDescent="0.25">
      <c r="A28" s="22"/>
      <c r="B28" s="12" t="s">
        <v>168</v>
      </c>
      <c r="C28" s="12" t="s">
        <v>190</v>
      </c>
      <c r="D28" s="20">
        <v>2.5000000000000001E-2</v>
      </c>
      <c r="E28" s="13">
        <v>0.01</v>
      </c>
      <c r="F28" s="14" t="s">
        <v>11</v>
      </c>
      <c r="G28" s="19">
        <v>7.4999999999999997E-3</v>
      </c>
      <c r="H28" s="14"/>
      <c r="I28" s="14" t="s">
        <v>339</v>
      </c>
      <c r="J28" s="38">
        <f t="shared" si="1"/>
        <v>4.2500000000000003E-2</v>
      </c>
      <c r="K28" s="23"/>
    </row>
    <row r="29" spans="1:26" ht="28.5" customHeight="1" outlineLevel="1" x14ac:dyDescent="0.25">
      <c r="A29" s="22"/>
      <c r="B29" s="12" t="s">
        <v>25</v>
      </c>
      <c r="C29" s="12" t="s">
        <v>185</v>
      </c>
      <c r="D29" s="20">
        <v>2.5000000000000001E-2</v>
      </c>
      <c r="E29" s="13">
        <v>0.01</v>
      </c>
      <c r="F29" s="14" t="s">
        <v>11</v>
      </c>
      <c r="G29" s="18">
        <v>1.4999999999999999E-2</v>
      </c>
      <c r="H29" s="14"/>
      <c r="I29" s="14" t="s">
        <v>339</v>
      </c>
      <c r="J29" s="38">
        <f t="shared" si="1"/>
        <v>0.05</v>
      </c>
      <c r="K29" s="23"/>
    </row>
    <row r="30" spans="1:26" ht="28.5" customHeight="1" outlineLevel="1" x14ac:dyDescent="0.25">
      <c r="A30" s="22"/>
      <c r="B30" s="12" t="s">
        <v>26</v>
      </c>
      <c r="C30" s="12" t="s">
        <v>189</v>
      </c>
      <c r="D30" s="20">
        <v>2.5000000000000001E-2</v>
      </c>
      <c r="E30" s="13">
        <v>0.01</v>
      </c>
      <c r="F30" s="14" t="s">
        <v>11</v>
      </c>
      <c r="G30" s="18">
        <v>1.4999999999999999E-2</v>
      </c>
      <c r="H30" s="14"/>
      <c r="I30" s="14" t="s">
        <v>339</v>
      </c>
      <c r="J30" s="38">
        <f t="shared" si="1"/>
        <v>0.05</v>
      </c>
      <c r="K30" s="23"/>
    </row>
    <row r="31" spans="1:26" ht="28.5" customHeight="1" outlineLevel="1" x14ac:dyDescent="0.25">
      <c r="A31" s="22"/>
      <c r="B31" s="12" t="s">
        <v>383</v>
      </c>
      <c r="C31" s="12" t="s">
        <v>186</v>
      </c>
      <c r="D31" s="20">
        <v>2.5000000000000001E-2</v>
      </c>
      <c r="E31" s="13">
        <v>0.01</v>
      </c>
      <c r="F31" s="14" t="s">
        <v>11</v>
      </c>
      <c r="G31" s="19">
        <v>1.4999999999999999E-2</v>
      </c>
      <c r="H31" s="14"/>
      <c r="I31" s="14" t="s">
        <v>11</v>
      </c>
      <c r="J31" s="38">
        <v>0.05</v>
      </c>
      <c r="K31" s="23"/>
    </row>
    <row r="32" spans="1:26" ht="28.5" customHeight="1" outlineLevel="1" x14ac:dyDescent="0.25">
      <c r="A32" s="22"/>
      <c r="B32" s="12" t="s">
        <v>27</v>
      </c>
      <c r="C32" s="12" t="s">
        <v>187</v>
      </c>
      <c r="D32" s="20">
        <v>2.5000000000000001E-2</v>
      </c>
      <c r="E32" s="13">
        <v>0.01</v>
      </c>
      <c r="F32" s="14" t="s">
        <v>11</v>
      </c>
      <c r="G32" s="18">
        <v>1.4999999999999999E-2</v>
      </c>
      <c r="H32" s="14"/>
      <c r="I32" s="14" t="s">
        <v>339</v>
      </c>
      <c r="J32" s="38">
        <f t="shared" si="1"/>
        <v>0.05</v>
      </c>
      <c r="K32" s="23"/>
    </row>
    <row r="33" spans="1:26" ht="28.5" customHeight="1" outlineLevel="1" x14ac:dyDescent="0.25">
      <c r="A33" s="22"/>
      <c r="B33" s="12" t="s">
        <v>28</v>
      </c>
      <c r="C33" s="12" t="s">
        <v>184</v>
      </c>
      <c r="D33" s="20">
        <v>2.5000000000000001E-2</v>
      </c>
      <c r="E33" s="13">
        <v>0.01</v>
      </c>
      <c r="F33" s="14" t="s">
        <v>11</v>
      </c>
      <c r="G33" s="18">
        <v>1.4999999999999999E-2</v>
      </c>
      <c r="H33" s="14"/>
      <c r="I33" s="14" t="s">
        <v>339</v>
      </c>
      <c r="J33" s="38">
        <f t="shared" si="1"/>
        <v>0.05</v>
      </c>
      <c r="K33" s="23"/>
    </row>
    <row r="34" spans="1:26" ht="28.5" customHeight="1" outlineLevel="1" x14ac:dyDescent="0.25">
      <c r="A34" s="22"/>
      <c r="B34" s="12" t="s">
        <v>29</v>
      </c>
      <c r="C34" s="12" t="s">
        <v>188</v>
      </c>
      <c r="D34" s="20">
        <v>2.5000000000000001E-2</v>
      </c>
      <c r="E34" s="13">
        <v>0.01</v>
      </c>
      <c r="F34" s="14" t="s">
        <v>11</v>
      </c>
      <c r="G34" s="19">
        <v>7.4999999999999997E-3</v>
      </c>
      <c r="H34" s="14"/>
      <c r="I34" s="14" t="s">
        <v>11</v>
      </c>
      <c r="J34" s="38">
        <f t="shared" si="1"/>
        <v>4.2500000000000003E-2</v>
      </c>
      <c r="K34" s="23"/>
    </row>
    <row r="35" spans="1:26" ht="28.5" customHeight="1" outlineLevel="1" x14ac:dyDescent="0.25">
      <c r="A35" s="22"/>
      <c r="B35" s="12" t="s">
        <v>332</v>
      </c>
      <c r="C35" s="12" t="s">
        <v>333</v>
      </c>
      <c r="D35" s="20">
        <v>2.5000000000000001E-2</v>
      </c>
      <c r="E35" s="13">
        <v>0.01</v>
      </c>
      <c r="F35" s="14"/>
      <c r="G35" s="18"/>
      <c r="H35" s="14"/>
      <c r="I35" s="14" t="s">
        <v>339</v>
      </c>
      <c r="J35" s="38">
        <f t="shared" si="1"/>
        <v>3.5000000000000003E-2</v>
      </c>
      <c r="K35" s="23"/>
    </row>
    <row r="36" spans="1:26" s="25" customFormat="1" ht="30" customHeight="1" collapsed="1" x14ac:dyDescent="0.25">
      <c r="A36" s="51" t="s">
        <v>132</v>
      </c>
      <c r="B36" s="52"/>
      <c r="C36" s="53"/>
      <c r="D36" s="56">
        <f>D$38</f>
        <v>2.5000000000000001E-2</v>
      </c>
      <c r="E36" s="56">
        <f>E$38</f>
        <v>0.02</v>
      </c>
      <c r="F36" s="61" t="s">
        <v>23</v>
      </c>
      <c r="G36" s="61" t="str">
        <f>COUNTA(G38:G43) &amp; IF(COUNTA(G38:G43)=1, " bank: ", " banks: ") &amp; "                                 " &amp; IF(MIN(G38:G43)=MAX(G38:G43), MIN(G38:G43)*100 &amp; "%", MIN(G38:G43)*100 &amp; "%-" &amp; MAX(G38:G43)*100 &amp; "%")</f>
        <v>6 banks:                                  0.5%-1%</v>
      </c>
      <c r="H36" s="61" t="s">
        <v>306</v>
      </c>
      <c r="I36" s="45"/>
      <c r="J36" s="90" t="str">
        <f>IF(ISNUMBER(SEARCH("All", H36)), SUM(D38:E38) + H38, SUM(D38:E38))*100 &amp; "% -" &amp; MAX(J38:J43)*100 &amp; "%"</f>
        <v>7.5% -8.5%</v>
      </c>
      <c r="K36" s="54" t="s">
        <v>336</v>
      </c>
      <c r="M36" s="24"/>
      <c r="N36" s="31"/>
      <c r="O36" s="31"/>
      <c r="P36" s="31"/>
      <c r="Q36" s="31"/>
      <c r="R36" s="31"/>
      <c r="S36" s="31"/>
      <c r="T36" s="31"/>
      <c r="U36" s="31"/>
      <c r="V36" s="31"/>
      <c r="W36" s="31"/>
      <c r="X36" s="31"/>
      <c r="Y36" s="31"/>
      <c r="Z36" s="31"/>
    </row>
    <row r="37" spans="1:26" ht="30" customHeight="1" collapsed="1" x14ac:dyDescent="0.25">
      <c r="A37" s="1" t="s">
        <v>133</v>
      </c>
      <c r="B37" s="2"/>
      <c r="C37" s="50"/>
      <c r="D37" s="57"/>
      <c r="E37" s="57"/>
      <c r="F37" s="62"/>
      <c r="G37" s="62"/>
      <c r="H37" s="62"/>
      <c r="I37" s="46"/>
      <c r="J37" s="91"/>
      <c r="K37" s="55"/>
    </row>
    <row r="38" spans="1:26" ht="28.5" hidden="1" customHeight="1" outlineLevel="1" x14ac:dyDescent="0.25">
      <c r="A38" s="22"/>
      <c r="B38" s="12" t="s">
        <v>134</v>
      </c>
      <c r="C38" s="12" t="s">
        <v>196</v>
      </c>
      <c r="D38" s="20">
        <v>2.5000000000000001E-2</v>
      </c>
      <c r="E38" s="13">
        <v>0.02</v>
      </c>
      <c r="F38" s="14" t="s">
        <v>23</v>
      </c>
      <c r="G38" s="18">
        <v>5.0000000000000001E-3</v>
      </c>
      <c r="H38" s="18">
        <v>0.03</v>
      </c>
      <c r="I38" s="14"/>
      <c r="J38" s="38">
        <f>SUM(D38:H38)</f>
        <v>7.9999999999999988E-2</v>
      </c>
      <c r="K38" s="23"/>
    </row>
    <row r="39" spans="1:26" ht="28.5" hidden="1" customHeight="1" outlineLevel="1" x14ac:dyDescent="0.25">
      <c r="A39" s="22"/>
      <c r="B39" s="12" t="s">
        <v>135</v>
      </c>
      <c r="C39" s="12" t="s">
        <v>194</v>
      </c>
      <c r="D39" s="20">
        <v>2.5000000000000001E-2</v>
      </c>
      <c r="E39" s="13">
        <v>0.02</v>
      </c>
      <c r="F39" s="14" t="s">
        <v>23</v>
      </c>
      <c r="G39" s="19">
        <v>0.01</v>
      </c>
      <c r="H39" s="18">
        <v>0.03</v>
      </c>
      <c r="I39" s="14"/>
      <c r="J39" s="38">
        <f t="shared" ref="J39:J43" si="2">SUM(D39:H39)</f>
        <v>8.4999999999999992E-2</v>
      </c>
      <c r="K39" s="23"/>
    </row>
    <row r="40" spans="1:26" ht="28.5" hidden="1" customHeight="1" outlineLevel="1" x14ac:dyDescent="0.25">
      <c r="A40" s="22"/>
      <c r="B40" s="12" t="s">
        <v>136</v>
      </c>
      <c r="C40" s="12" t="s">
        <v>197</v>
      </c>
      <c r="D40" s="20">
        <v>2.5000000000000001E-2</v>
      </c>
      <c r="E40" s="13">
        <v>0.02</v>
      </c>
      <c r="F40" s="14" t="s">
        <v>23</v>
      </c>
      <c r="G40" s="18">
        <v>7.4999999999999997E-3</v>
      </c>
      <c r="H40" s="18">
        <v>0.03</v>
      </c>
      <c r="I40" s="14"/>
      <c r="J40" s="38">
        <f t="shared" si="2"/>
        <v>8.249999999999999E-2</v>
      </c>
      <c r="K40" s="23"/>
    </row>
    <row r="41" spans="1:26" ht="28.5" hidden="1" customHeight="1" outlineLevel="1" x14ac:dyDescent="0.25">
      <c r="A41" s="22"/>
      <c r="B41" s="12" t="s">
        <v>156</v>
      </c>
      <c r="C41" s="12" t="s">
        <v>193</v>
      </c>
      <c r="D41" s="20">
        <v>2.5000000000000001E-2</v>
      </c>
      <c r="E41" s="13">
        <v>0.02</v>
      </c>
      <c r="F41" s="14" t="s">
        <v>23</v>
      </c>
      <c r="G41" s="18">
        <v>0.01</v>
      </c>
      <c r="H41" s="18">
        <v>0.03</v>
      </c>
      <c r="I41" s="14"/>
      <c r="J41" s="38">
        <f t="shared" si="2"/>
        <v>8.4999999999999992E-2</v>
      </c>
      <c r="K41" s="23"/>
    </row>
    <row r="42" spans="1:26" ht="28.5" hidden="1" customHeight="1" outlineLevel="1" x14ac:dyDescent="0.25">
      <c r="A42" s="22"/>
      <c r="B42" s="12" t="s">
        <v>137</v>
      </c>
      <c r="C42" s="12" t="s">
        <v>195</v>
      </c>
      <c r="D42" s="20">
        <v>2.5000000000000001E-2</v>
      </c>
      <c r="E42" s="13">
        <v>0.02</v>
      </c>
      <c r="F42" s="14" t="s">
        <v>23</v>
      </c>
      <c r="G42" s="19">
        <v>7.4999999999999997E-3</v>
      </c>
      <c r="H42" s="18">
        <v>0.03</v>
      </c>
      <c r="I42" s="14"/>
      <c r="J42" s="38">
        <f t="shared" si="2"/>
        <v>8.249999999999999E-2</v>
      </c>
      <c r="K42" s="23"/>
    </row>
    <row r="43" spans="1:26" ht="28.5" hidden="1" customHeight="1" outlineLevel="1" x14ac:dyDescent="0.25">
      <c r="A43" s="22"/>
      <c r="B43" s="12" t="s">
        <v>138</v>
      </c>
      <c r="C43" s="12" t="s">
        <v>192</v>
      </c>
      <c r="D43" s="20">
        <v>2.5000000000000001E-2</v>
      </c>
      <c r="E43" s="13">
        <v>0.02</v>
      </c>
      <c r="F43" s="14" t="s">
        <v>23</v>
      </c>
      <c r="G43" s="18">
        <v>0.01</v>
      </c>
      <c r="H43" s="18">
        <v>0.03</v>
      </c>
      <c r="I43" s="14"/>
      <c r="J43" s="38">
        <f t="shared" si="2"/>
        <v>8.4999999999999992E-2</v>
      </c>
      <c r="K43" s="23"/>
    </row>
    <row r="44" spans="1:26" s="25" customFormat="1" ht="30" customHeight="1" collapsed="1" x14ac:dyDescent="0.25">
      <c r="A44" s="51" t="s">
        <v>139</v>
      </c>
      <c r="B44" s="52"/>
      <c r="C44" s="53"/>
      <c r="D44" s="56">
        <f>D$46</f>
        <v>2.5000000000000001E-2</v>
      </c>
      <c r="E44" s="56">
        <f>E$46</f>
        <v>1.4999999999999999E-2</v>
      </c>
      <c r="F44" s="61" t="s">
        <v>23</v>
      </c>
      <c r="G44" s="61" t="str">
        <f>COUNTA(G46:G52) &amp; IF(COUNTA(G46:G52)=1, " bank: ", " banks: ") &amp; "                                 " &amp; IF(MIN(G46:G52)=MAX(G46:G52), MIN(G46:G52)*100 &amp; "%", MIN(G46:G52)*100 &amp; "%-" &amp; MAX(G46:G52)*100 &amp; "%")</f>
        <v>7 banks:                                  0.25%-2.5%</v>
      </c>
      <c r="H44" s="61" t="s">
        <v>148</v>
      </c>
      <c r="I44" s="45"/>
      <c r="J44" s="90" t="str">
        <f>IF(ISNUMBER(SEARCH("All", H44)), SUM(D46:E46) + H46, SUM(D46:E46))*100 &amp; "% -" &amp; MAX(J46:J52)*100 &amp; "%"</f>
        <v>5.5% -8%</v>
      </c>
      <c r="K44" s="54" t="s">
        <v>338</v>
      </c>
      <c r="M44" s="24"/>
      <c r="N44" s="31"/>
      <c r="O44" s="31"/>
      <c r="P44" s="31"/>
      <c r="Q44" s="31"/>
      <c r="R44" s="31"/>
      <c r="S44" s="31"/>
      <c r="T44" s="31"/>
      <c r="U44" s="31"/>
      <c r="V44" s="31"/>
      <c r="W44" s="31"/>
      <c r="X44" s="31"/>
      <c r="Y44" s="31"/>
      <c r="Z44" s="31"/>
    </row>
    <row r="45" spans="1:26" ht="30" customHeight="1" collapsed="1" x14ac:dyDescent="0.25">
      <c r="A45" s="1" t="s">
        <v>140</v>
      </c>
      <c r="B45" s="2"/>
      <c r="C45" s="50"/>
      <c r="D45" s="57"/>
      <c r="E45" s="57"/>
      <c r="F45" s="62"/>
      <c r="G45" s="62"/>
      <c r="H45" s="62"/>
      <c r="I45" s="46"/>
      <c r="J45" s="91"/>
      <c r="K45" s="55"/>
    </row>
    <row r="46" spans="1:26" ht="28.5" hidden="1" customHeight="1" outlineLevel="1" x14ac:dyDescent="0.25">
      <c r="A46" s="22"/>
      <c r="B46" s="12" t="s">
        <v>141</v>
      </c>
      <c r="C46" s="12" t="s">
        <v>198</v>
      </c>
      <c r="D46" s="20">
        <v>2.5000000000000001E-2</v>
      </c>
      <c r="E46" s="20">
        <v>1.4999999999999999E-2</v>
      </c>
      <c r="F46" s="14" t="s">
        <v>23</v>
      </c>
      <c r="G46" s="18">
        <v>0.02</v>
      </c>
      <c r="H46" s="18">
        <v>1.4999999999999999E-2</v>
      </c>
      <c r="I46" s="14"/>
      <c r="J46" s="38">
        <f>D46+E46+G46+H46</f>
        <v>7.4999999999999997E-2</v>
      </c>
      <c r="K46" s="23"/>
    </row>
    <row r="47" spans="1:26" ht="28.5" hidden="1" customHeight="1" outlineLevel="1" x14ac:dyDescent="0.25">
      <c r="A47" s="22"/>
      <c r="B47" s="12" t="s">
        <v>142</v>
      </c>
      <c r="C47" s="12" t="s">
        <v>199</v>
      </c>
      <c r="D47" s="20">
        <v>2.5000000000000001E-2</v>
      </c>
      <c r="E47" s="20">
        <v>1.4999999999999999E-2</v>
      </c>
      <c r="F47" s="14" t="s">
        <v>23</v>
      </c>
      <c r="G47" s="19">
        <v>0.01</v>
      </c>
      <c r="H47" s="18">
        <v>1.4999999999999999E-2</v>
      </c>
      <c r="I47" s="14"/>
      <c r="J47" s="38">
        <f t="shared" ref="J47:J52" si="3">D47+E47+G47+H47</f>
        <v>6.5000000000000002E-2</v>
      </c>
      <c r="K47" s="23"/>
    </row>
    <row r="48" spans="1:26" ht="28.5" hidden="1" customHeight="1" outlineLevel="1" x14ac:dyDescent="0.25">
      <c r="A48" s="22"/>
      <c r="B48" s="12" t="s">
        <v>143</v>
      </c>
      <c r="C48" s="12" t="s">
        <v>200</v>
      </c>
      <c r="D48" s="20">
        <v>2.5000000000000001E-2</v>
      </c>
      <c r="E48" s="20">
        <v>1.4999999999999999E-2</v>
      </c>
      <c r="F48" s="14" t="s">
        <v>23</v>
      </c>
      <c r="G48" s="18">
        <v>2.5000000000000001E-3</v>
      </c>
      <c r="H48" s="18">
        <v>1.4999999999999999E-2</v>
      </c>
      <c r="I48" s="14"/>
      <c r="J48" s="38">
        <f t="shared" si="3"/>
        <v>5.7500000000000002E-2</v>
      </c>
      <c r="K48" s="23"/>
    </row>
    <row r="49" spans="1:26" ht="28.5" hidden="1" customHeight="1" outlineLevel="1" x14ac:dyDescent="0.25">
      <c r="A49" s="22"/>
      <c r="B49" s="12" t="s">
        <v>144</v>
      </c>
      <c r="C49" s="12" t="s">
        <v>201</v>
      </c>
      <c r="D49" s="20">
        <v>2.5000000000000001E-2</v>
      </c>
      <c r="E49" s="20">
        <v>1.4999999999999999E-2</v>
      </c>
      <c r="F49" s="14" t="s">
        <v>23</v>
      </c>
      <c r="G49" s="18">
        <v>1.4999999999999999E-2</v>
      </c>
      <c r="H49" s="18">
        <v>1.4999999999999999E-2</v>
      </c>
      <c r="I49" s="14"/>
      <c r="J49" s="38">
        <f>D49+E49+G49+H49</f>
        <v>7.0000000000000007E-2</v>
      </c>
      <c r="K49" s="23"/>
    </row>
    <row r="50" spans="1:26" ht="28.5" hidden="1" customHeight="1" outlineLevel="1" x14ac:dyDescent="0.25">
      <c r="A50" s="22"/>
      <c r="B50" s="12" t="s">
        <v>145</v>
      </c>
      <c r="C50" s="12" t="s">
        <v>202</v>
      </c>
      <c r="D50" s="20">
        <v>2.5000000000000001E-2</v>
      </c>
      <c r="E50" s="20">
        <v>1.4999999999999999E-2</v>
      </c>
      <c r="F50" s="14" t="s">
        <v>23</v>
      </c>
      <c r="G50" s="19">
        <v>0.02</v>
      </c>
      <c r="H50" s="18">
        <v>1.4999999999999999E-2</v>
      </c>
      <c r="I50" s="14"/>
      <c r="J50" s="38">
        <f t="shared" si="3"/>
        <v>7.4999999999999997E-2</v>
      </c>
      <c r="K50" s="23"/>
    </row>
    <row r="51" spans="1:26" ht="28.5" hidden="1" customHeight="1" outlineLevel="1" x14ac:dyDescent="0.25">
      <c r="A51" s="22"/>
      <c r="B51" s="12" t="s">
        <v>146</v>
      </c>
      <c r="C51" s="12" t="s">
        <v>203</v>
      </c>
      <c r="D51" s="20">
        <v>2.5000000000000001E-2</v>
      </c>
      <c r="E51" s="20">
        <v>1.4999999999999999E-2</v>
      </c>
      <c r="F51" s="14" t="s">
        <v>23</v>
      </c>
      <c r="G51" s="18">
        <v>1.4999999999999999E-2</v>
      </c>
      <c r="H51" s="18">
        <v>1.4999999999999999E-2</v>
      </c>
      <c r="I51" s="14"/>
      <c r="J51" s="38">
        <f t="shared" si="3"/>
        <v>7.0000000000000007E-2</v>
      </c>
      <c r="K51" s="23"/>
    </row>
    <row r="52" spans="1:26" ht="28.5" hidden="1" customHeight="1" outlineLevel="1" x14ac:dyDescent="0.25">
      <c r="A52" s="22"/>
      <c r="B52" s="12" t="s">
        <v>147</v>
      </c>
      <c r="C52" s="12" t="s">
        <v>204</v>
      </c>
      <c r="D52" s="20">
        <v>2.5000000000000001E-2</v>
      </c>
      <c r="E52" s="20">
        <v>1.4999999999999999E-2</v>
      </c>
      <c r="F52" s="14" t="s">
        <v>23</v>
      </c>
      <c r="G52" s="19">
        <v>2.5000000000000001E-2</v>
      </c>
      <c r="H52" s="18">
        <v>1.4999999999999999E-2</v>
      </c>
      <c r="I52" s="14"/>
      <c r="J52" s="38">
        <f t="shared" si="3"/>
        <v>0.08</v>
      </c>
      <c r="K52" s="23"/>
    </row>
    <row r="53" spans="1:26" s="25" customFormat="1" ht="30" customHeight="1" collapsed="1" x14ac:dyDescent="0.25">
      <c r="A53" s="51" t="s">
        <v>30</v>
      </c>
      <c r="B53" s="52"/>
      <c r="C53" s="53"/>
      <c r="D53" s="56">
        <f>D$55</f>
        <v>2.5000000000000001E-2</v>
      </c>
      <c r="E53" s="56">
        <f>E$55</f>
        <v>0.01</v>
      </c>
      <c r="F53" s="61" t="s">
        <v>23</v>
      </c>
      <c r="G53" s="61" t="str">
        <f>COUNTA(G55:G59) &amp; IF(COUNTA(G55:G59)=1, " bank: ", " banks: ") &amp; "                                 " &amp; IF(MIN(G55:G59)=MAX(G55:G59), MIN(G55:G59)*100 &amp; "%", MIN(G55:G59)*100 &amp; "%-" &amp; MAX(G55:G59)*100 &amp; "%")</f>
        <v>5 banks:                                  0.25%-1.9375%</v>
      </c>
      <c r="H53" s="61" t="s">
        <v>23</v>
      </c>
      <c r="I53" s="45"/>
      <c r="J53" s="90" t="str">
        <f>IF(ISNUMBER(SEARCH("All", H53)), SUM(D55:E55) + H55, SUM(D55:E55))*100 &amp; "% -" &amp; MAX(J55:J59)*100 &amp; "%"</f>
        <v>3.5% -5.4375%</v>
      </c>
      <c r="K53" s="54" t="s">
        <v>382</v>
      </c>
      <c r="M53" s="24"/>
      <c r="N53" s="31"/>
      <c r="O53" s="31"/>
      <c r="P53" s="31"/>
      <c r="Q53" s="31"/>
      <c r="R53" s="31"/>
      <c r="S53" s="31"/>
      <c r="T53" s="31"/>
      <c r="U53" s="31"/>
      <c r="V53" s="31"/>
      <c r="W53" s="31"/>
      <c r="X53" s="31"/>
      <c r="Y53" s="31"/>
      <c r="Z53" s="31"/>
    </row>
    <row r="54" spans="1:26" ht="30" customHeight="1" collapsed="1" x14ac:dyDescent="0.25">
      <c r="A54" s="1" t="s">
        <v>31</v>
      </c>
      <c r="B54" s="2"/>
      <c r="C54" s="50"/>
      <c r="D54" s="57"/>
      <c r="E54" s="57"/>
      <c r="F54" s="62"/>
      <c r="G54" s="62"/>
      <c r="H54" s="62"/>
      <c r="I54" s="46"/>
      <c r="J54" s="91"/>
      <c r="K54" s="55"/>
    </row>
    <row r="55" spans="1:26" ht="28.5" hidden="1" customHeight="1" outlineLevel="1" x14ac:dyDescent="0.25">
      <c r="A55" s="22"/>
      <c r="B55" s="12" t="s">
        <v>32</v>
      </c>
      <c r="C55" s="12" t="s">
        <v>205</v>
      </c>
      <c r="D55" s="20">
        <v>2.5000000000000001E-2</v>
      </c>
      <c r="E55" s="13">
        <v>0.01</v>
      </c>
      <c r="F55" s="14" t="s">
        <v>11</v>
      </c>
      <c r="G55" s="18">
        <v>2.5000000000000001E-3</v>
      </c>
      <c r="H55" s="14" t="s">
        <v>11</v>
      </c>
      <c r="I55" s="14"/>
      <c r="J55" s="38">
        <f>D55+E55+G55</f>
        <v>3.7500000000000006E-2</v>
      </c>
      <c r="K55" s="23"/>
    </row>
    <row r="56" spans="1:26" ht="28.5" hidden="1" customHeight="1" outlineLevel="1" x14ac:dyDescent="0.25">
      <c r="A56" s="22"/>
      <c r="B56" s="12" t="s">
        <v>33</v>
      </c>
      <c r="C56" s="12" t="s">
        <v>206</v>
      </c>
      <c r="D56" s="20">
        <v>2.5000000000000001E-2</v>
      </c>
      <c r="E56" s="13">
        <v>0.01</v>
      </c>
      <c r="F56" s="14" t="s">
        <v>11</v>
      </c>
      <c r="G56" s="47">
        <v>1.9375E-2</v>
      </c>
      <c r="H56" s="14" t="s">
        <v>11</v>
      </c>
      <c r="I56" s="14"/>
      <c r="J56" s="49">
        <f>D56+E56+G56</f>
        <v>5.4375000000000007E-2</v>
      </c>
      <c r="K56" s="23" t="s">
        <v>326</v>
      </c>
    </row>
    <row r="57" spans="1:26" ht="28.5" hidden="1" customHeight="1" outlineLevel="1" x14ac:dyDescent="0.25">
      <c r="A57" s="22"/>
      <c r="B57" s="12" t="s">
        <v>34</v>
      </c>
      <c r="C57" s="12" t="s">
        <v>207</v>
      </c>
      <c r="D57" s="20">
        <v>2.5000000000000001E-2</v>
      </c>
      <c r="E57" s="13">
        <v>0.01</v>
      </c>
      <c r="F57" s="14" t="s">
        <v>11</v>
      </c>
      <c r="G57" s="14">
        <v>8.7500000000000008E-3</v>
      </c>
      <c r="H57" s="14" t="s">
        <v>11</v>
      </c>
      <c r="I57" s="14"/>
      <c r="J57" s="48">
        <f t="shared" ref="J57:J59" si="4">D57+E57+G57</f>
        <v>4.3750000000000004E-2</v>
      </c>
      <c r="K57" s="23" t="s">
        <v>327</v>
      </c>
    </row>
    <row r="58" spans="1:26" ht="28.5" hidden="1" customHeight="1" outlineLevel="1" x14ac:dyDescent="0.25">
      <c r="A58" s="22"/>
      <c r="B58" s="12" t="s">
        <v>35</v>
      </c>
      <c r="C58" s="12" t="s">
        <v>208</v>
      </c>
      <c r="D58" s="20">
        <v>2.5000000000000001E-2</v>
      </c>
      <c r="E58" s="13">
        <v>0.01</v>
      </c>
      <c r="F58" s="14" t="s">
        <v>11</v>
      </c>
      <c r="G58" s="20">
        <v>1.4999999999999999E-2</v>
      </c>
      <c r="H58" s="14" t="s">
        <v>11</v>
      </c>
      <c r="I58" s="14"/>
      <c r="J58" s="38">
        <f t="shared" si="4"/>
        <v>0.05</v>
      </c>
      <c r="K58" s="23" t="s">
        <v>328</v>
      </c>
    </row>
    <row r="59" spans="1:26" ht="28.5" hidden="1" customHeight="1" outlineLevel="1" x14ac:dyDescent="0.25">
      <c r="A59" s="22"/>
      <c r="B59" s="12" t="s">
        <v>36</v>
      </c>
      <c r="C59" s="12" t="s">
        <v>209</v>
      </c>
      <c r="D59" s="20">
        <v>2.5000000000000001E-2</v>
      </c>
      <c r="E59" s="13">
        <v>0.01</v>
      </c>
      <c r="F59" s="14"/>
      <c r="G59" s="19">
        <v>2.5000000000000001E-3</v>
      </c>
      <c r="H59" s="14"/>
      <c r="I59" s="14"/>
      <c r="J59" s="38">
        <f t="shared" si="4"/>
        <v>3.7500000000000006E-2</v>
      </c>
      <c r="K59" s="23"/>
    </row>
    <row r="60" spans="1:26" s="25" customFormat="1" ht="30" customHeight="1" collapsed="1" x14ac:dyDescent="0.25">
      <c r="A60" s="51" t="s">
        <v>37</v>
      </c>
      <c r="B60" s="52"/>
      <c r="C60" s="53"/>
      <c r="D60" s="56">
        <f>D$62</f>
        <v>2.5000000000000001E-2</v>
      </c>
      <c r="E60" s="56">
        <f>E$62</f>
        <v>1.4999999999999999E-2</v>
      </c>
      <c r="F60" s="61" t="s">
        <v>23</v>
      </c>
      <c r="G60" s="61" t="str">
        <f>COUNTA(G62:G67) &amp; IF(COUNTA(G62:G67)=1, " bank: ", " banks: ") &amp; "                                 " &amp; IF(MIN(G62:G67)=MAX(G62:G67), MIN(G62:G67)*100 &amp; "%", MIN(G62:G67)*100 &amp; "%-" &amp; MAX(G62:G67)*100 &amp; "%")</f>
        <v>6 banks:                                  0.5%-2%</v>
      </c>
      <c r="H60" s="61"/>
      <c r="I60" s="45"/>
      <c r="J60" s="90" t="str">
        <f>IF(ISNUMBER(SEARCH("All", H60)), SUM(D62:E62) + H62, SUM(D62:E62))*100 &amp; "% -" &amp; MAX(J62:J67)*100 &amp; "%"</f>
        <v>4% -6%</v>
      </c>
      <c r="K60" s="54"/>
      <c r="M60" s="24"/>
      <c r="N60" s="31"/>
      <c r="O60" s="31"/>
      <c r="P60" s="31"/>
      <c r="Q60" s="31"/>
      <c r="R60" s="31"/>
      <c r="S60" s="31"/>
      <c r="T60" s="31"/>
      <c r="U60" s="31"/>
      <c r="V60" s="31"/>
      <c r="W60" s="31"/>
      <c r="X60" s="31"/>
      <c r="Y60" s="31"/>
      <c r="Z60" s="31"/>
    </row>
    <row r="61" spans="1:26" ht="30" customHeight="1" collapsed="1" x14ac:dyDescent="0.25">
      <c r="A61" s="1" t="s">
        <v>38</v>
      </c>
      <c r="B61" s="2"/>
      <c r="C61" s="50"/>
      <c r="D61" s="57"/>
      <c r="E61" s="57"/>
      <c r="F61" s="62"/>
      <c r="G61" s="62"/>
      <c r="H61" s="62"/>
      <c r="I61" s="46"/>
      <c r="J61" s="91"/>
      <c r="K61" s="55"/>
    </row>
    <row r="62" spans="1:26" ht="28.5" hidden="1" customHeight="1" outlineLevel="1" x14ac:dyDescent="0.25">
      <c r="A62" s="22"/>
      <c r="B62" s="12" t="s">
        <v>39</v>
      </c>
      <c r="C62" s="12" t="s">
        <v>213</v>
      </c>
      <c r="D62" s="20">
        <v>2.5000000000000001E-2</v>
      </c>
      <c r="E62" s="20">
        <v>1.4999999999999999E-2</v>
      </c>
      <c r="F62" s="14" t="s">
        <v>11</v>
      </c>
      <c r="G62" s="18">
        <v>0.02</v>
      </c>
      <c r="H62" s="14"/>
      <c r="I62" s="14"/>
      <c r="J62" s="38">
        <f>D62+E62+G62</f>
        <v>0.06</v>
      </c>
      <c r="K62" s="23"/>
    </row>
    <row r="63" spans="1:26" ht="28.5" hidden="1" customHeight="1" outlineLevel="1" x14ac:dyDescent="0.25">
      <c r="A63" s="22"/>
      <c r="B63" s="12" t="s">
        <v>40</v>
      </c>
      <c r="C63" s="12" t="s">
        <v>212</v>
      </c>
      <c r="D63" s="20">
        <v>2.5000000000000001E-2</v>
      </c>
      <c r="E63" s="20">
        <v>1.4999999999999999E-2</v>
      </c>
      <c r="F63" s="14"/>
      <c r="G63" s="19">
        <v>0.02</v>
      </c>
      <c r="H63" s="14"/>
      <c r="I63" s="14"/>
      <c r="J63" s="38">
        <f>D63+E63+G63</f>
        <v>0.06</v>
      </c>
      <c r="K63" s="23"/>
    </row>
    <row r="64" spans="1:26" ht="28.5" hidden="1" customHeight="1" outlineLevel="1" x14ac:dyDescent="0.25">
      <c r="A64" s="22"/>
      <c r="B64" s="12" t="s">
        <v>41</v>
      </c>
      <c r="C64" s="12" t="s">
        <v>210</v>
      </c>
      <c r="D64" s="20">
        <v>2.5000000000000001E-2</v>
      </c>
      <c r="E64" s="20">
        <v>1.4999999999999999E-2</v>
      </c>
      <c r="F64" s="14" t="s">
        <v>11</v>
      </c>
      <c r="G64" s="18">
        <v>0.02</v>
      </c>
      <c r="H64" s="14"/>
      <c r="I64" s="14"/>
      <c r="J64" s="38">
        <f t="shared" ref="J64:J65" si="5">D64+E64+G64</f>
        <v>0.06</v>
      </c>
      <c r="K64" s="23" t="s">
        <v>23</v>
      </c>
    </row>
    <row r="65" spans="1:26" ht="28.5" hidden="1" customHeight="1" outlineLevel="1" x14ac:dyDescent="0.25">
      <c r="A65" s="22"/>
      <c r="B65" s="12" t="s">
        <v>42</v>
      </c>
      <c r="C65" s="12" t="s">
        <v>211</v>
      </c>
      <c r="D65" s="20">
        <v>2.5000000000000001E-2</v>
      </c>
      <c r="E65" s="20">
        <v>1.4999999999999999E-2</v>
      </c>
      <c r="F65" s="14"/>
      <c r="G65" s="18">
        <v>0.02</v>
      </c>
      <c r="H65" s="14"/>
      <c r="I65" s="14"/>
      <c r="J65" s="38">
        <f t="shared" si="5"/>
        <v>0.06</v>
      </c>
      <c r="K65" s="23"/>
    </row>
    <row r="66" spans="1:26" ht="28.5" hidden="1" customHeight="1" outlineLevel="1" x14ac:dyDescent="0.25">
      <c r="A66" s="22"/>
      <c r="B66" s="12" t="s">
        <v>361</v>
      </c>
      <c r="C66" s="12" t="s">
        <v>363</v>
      </c>
      <c r="D66" s="20">
        <v>2.5000000000000001E-2</v>
      </c>
      <c r="E66" s="20">
        <v>1.4999999999999999E-2</v>
      </c>
      <c r="F66" s="14"/>
      <c r="G66" s="19">
        <v>5.0000000000000001E-3</v>
      </c>
      <c r="H66" s="14"/>
      <c r="I66" s="14"/>
      <c r="J66" s="38">
        <f>D66+E66+G66</f>
        <v>4.4999999999999998E-2</v>
      </c>
      <c r="K66" s="23"/>
    </row>
    <row r="67" spans="1:26" ht="28.5" hidden="1" customHeight="1" outlineLevel="1" x14ac:dyDescent="0.25">
      <c r="A67" s="22"/>
      <c r="B67" s="12" t="s">
        <v>362</v>
      </c>
      <c r="C67" s="12" t="s">
        <v>364</v>
      </c>
      <c r="D67" s="20">
        <v>2.5000000000000001E-2</v>
      </c>
      <c r="E67" s="20">
        <v>1.4999999999999999E-2</v>
      </c>
      <c r="F67" s="14"/>
      <c r="G67" s="18">
        <v>5.0000000000000001E-3</v>
      </c>
      <c r="H67" s="14"/>
      <c r="I67" s="14"/>
      <c r="J67" s="38">
        <f t="shared" ref="J67" si="6">D67+E67+G67</f>
        <v>4.4999999999999998E-2</v>
      </c>
      <c r="K67" s="23"/>
    </row>
    <row r="68" spans="1:26" s="25" customFormat="1" ht="30" customHeight="1" collapsed="1" x14ac:dyDescent="0.25">
      <c r="A68" s="51" t="s">
        <v>43</v>
      </c>
      <c r="B68" s="52"/>
      <c r="C68" s="53"/>
      <c r="D68" s="56">
        <f>D$70</f>
        <v>2.5000000000000001E-2</v>
      </c>
      <c r="E68" s="56">
        <f>E$70</f>
        <v>0</v>
      </c>
      <c r="F68" s="61"/>
      <c r="G68" s="61" t="str">
        <f>COUNTA(G70:G72) &amp; IF(COUNTA(G70:G72)=1, " bank: ", " banks: ") &amp; "                                 " &amp; IF(MIN(G70:G72)=MAX(G70:G72), MIN(G70:G72)*100 &amp; "%", MIN(G70:G72)*100 &amp; "%-" &amp; MAX(G70:G72)*100 &amp; "%")</f>
        <v>3 banks:                                  0.5%-2.5%</v>
      </c>
      <c r="H68" s="61" t="s">
        <v>325</v>
      </c>
      <c r="I68" s="45"/>
      <c r="J68" s="90" t="str">
        <f>IF(ISNUMBER(SEARCH("All", H68)), SUM(D70:E70) + H70, SUM(D70:E70))*100 &amp; "% -" &amp; MAX(J70:J72)*100 &amp; "%"</f>
        <v>3.5% -6%</v>
      </c>
      <c r="K68" s="54" t="s">
        <v>337</v>
      </c>
      <c r="M68" s="24"/>
      <c r="N68" s="31"/>
      <c r="O68" s="31"/>
      <c r="P68" s="31"/>
      <c r="Q68" s="31"/>
      <c r="R68" s="31"/>
      <c r="S68" s="31"/>
      <c r="T68" s="31"/>
      <c r="U68" s="31"/>
      <c r="V68" s="31"/>
      <c r="W68" s="31"/>
      <c r="X68" s="31"/>
      <c r="Y68" s="31"/>
      <c r="Z68" s="31"/>
    </row>
    <row r="69" spans="1:26" ht="30" customHeight="1" collapsed="1" x14ac:dyDescent="0.25">
      <c r="A69" s="1" t="s">
        <v>44</v>
      </c>
      <c r="B69" s="2"/>
      <c r="C69" s="50"/>
      <c r="D69" s="57"/>
      <c r="E69" s="57"/>
      <c r="F69" s="62"/>
      <c r="G69" s="62"/>
      <c r="H69" s="62"/>
      <c r="I69" s="46"/>
      <c r="J69" s="91"/>
      <c r="K69" s="55"/>
    </row>
    <row r="70" spans="1:26" ht="28.5" hidden="1" customHeight="1" outlineLevel="1" x14ac:dyDescent="0.25">
      <c r="A70" s="22"/>
      <c r="B70" s="12" t="s">
        <v>45</v>
      </c>
      <c r="C70" s="12" t="s">
        <v>216</v>
      </c>
      <c r="D70" s="20">
        <v>2.5000000000000001E-2</v>
      </c>
      <c r="E70" s="13">
        <v>0</v>
      </c>
      <c r="F70" s="14" t="s">
        <v>11</v>
      </c>
      <c r="G70" s="18">
        <v>5.0000000000000001E-3</v>
      </c>
      <c r="H70" s="18">
        <v>0.01</v>
      </c>
      <c r="I70" s="14"/>
      <c r="J70" s="38">
        <f>D70+E70+G70+H70</f>
        <v>0.04</v>
      </c>
      <c r="K70" s="23"/>
    </row>
    <row r="71" spans="1:26" ht="28.5" hidden="1" customHeight="1" outlineLevel="1" x14ac:dyDescent="0.25">
      <c r="A71" s="22"/>
      <c r="B71" s="12" t="s">
        <v>46</v>
      </c>
      <c r="C71" s="12" t="s">
        <v>214</v>
      </c>
      <c r="D71" s="20">
        <v>2.5000000000000001E-2</v>
      </c>
      <c r="E71" s="13">
        <v>0</v>
      </c>
      <c r="F71" s="14"/>
      <c r="G71" s="19">
        <v>2.5000000000000001E-2</v>
      </c>
      <c r="H71" s="18">
        <v>0.01</v>
      </c>
      <c r="I71" s="14"/>
      <c r="J71" s="38">
        <f t="shared" ref="J71" si="7">D71+E71+G71+H71</f>
        <v>6.0000000000000005E-2</v>
      </c>
      <c r="K71" s="23"/>
    </row>
    <row r="72" spans="1:26" ht="28.5" hidden="1" customHeight="1" outlineLevel="1" x14ac:dyDescent="0.25">
      <c r="A72" s="22"/>
      <c r="B72" s="12" t="s">
        <v>47</v>
      </c>
      <c r="C72" s="12" t="s">
        <v>215</v>
      </c>
      <c r="D72" s="20">
        <v>2.5000000000000001E-2</v>
      </c>
      <c r="E72" s="13">
        <v>0</v>
      </c>
      <c r="F72" s="14" t="s">
        <v>11</v>
      </c>
      <c r="G72" s="18">
        <v>1.4999999999999999E-2</v>
      </c>
      <c r="H72" s="18">
        <v>0.01</v>
      </c>
      <c r="I72" s="14"/>
      <c r="J72" s="38">
        <f>D72+E72+G72+H72</f>
        <v>0.05</v>
      </c>
      <c r="K72" s="23"/>
    </row>
    <row r="73" spans="1:26" s="25" customFormat="1" ht="20.100000000000001" customHeight="1" collapsed="1" x14ac:dyDescent="0.25">
      <c r="A73" s="51" t="s">
        <v>48</v>
      </c>
      <c r="B73" s="52"/>
      <c r="C73" s="53"/>
      <c r="D73" s="77">
        <f>D$76</f>
        <v>2.5000000000000001E-2</v>
      </c>
      <c r="E73" s="77">
        <f>E$76</f>
        <v>0.01</v>
      </c>
      <c r="F73" s="80" t="str">
        <f>COUNTA(F76:F82) &amp; IF(COUNTA(F76:F82)=1, " bank: ", " banks: ") &amp; "                                 " &amp; IF(MIN(F76:F82)=MAX(F76:F82), MIN(F76:F82)*100 &amp; "%", MIN(F76:F82)*100 &amp; "%-" &amp; MAX(F76:F82)*100 &amp; "%")</f>
        <v>4 banks:                                  1%-1.5%</v>
      </c>
      <c r="G73" s="80" t="str">
        <f>COUNTA(G76:G82) &amp; IF(COUNTA(G76:G82)=1, " bank: ", " banks: ") &amp; "                                 " &amp; IF(MIN(G76:G82)=MAX(G76:G82), MIN(G76:G82)*100 &amp; "%", MIN(G76:G82)*100 &amp; "%-" &amp; MAX(G76:G82)*100 &amp; "%")</f>
        <v>7 banks:                                  0.25%-1.5%</v>
      </c>
      <c r="H73" s="83"/>
      <c r="I73" s="61" t="s">
        <v>340</v>
      </c>
      <c r="J73" s="103" t="str">
        <f>IF(ISNUMBER(SEARCH("All", H73)), SUM(D76:E76) + H76, SUM(D76:E76))*100 &amp; "% -" &amp; MAX(J76:J82)*100 &amp; "%"</f>
        <v>3.5% -5%</v>
      </c>
      <c r="K73" s="54" t="s">
        <v>366</v>
      </c>
      <c r="M73" s="31"/>
      <c r="N73" s="31"/>
      <c r="O73" s="31"/>
      <c r="P73" s="31"/>
      <c r="Q73" s="31"/>
      <c r="R73" s="31"/>
      <c r="S73" s="31"/>
      <c r="T73" s="31"/>
      <c r="U73" s="31"/>
      <c r="V73" s="31"/>
      <c r="W73" s="31"/>
      <c r="X73" s="31"/>
      <c r="Y73" s="31"/>
      <c r="Z73" s="31"/>
    </row>
    <row r="74" spans="1:26" s="25" customFormat="1" ht="20.100000000000001" customHeight="1" x14ac:dyDescent="0.25">
      <c r="A74" s="87" t="s">
        <v>49</v>
      </c>
      <c r="B74" s="88"/>
      <c r="C74" s="89"/>
      <c r="D74" s="78"/>
      <c r="E74" s="78"/>
      <c r="F74" s="81"/>
      <c r="G74" s="81"/>
      <c r="H74" s="84"/>
      <c r="I74" s="102"/>
      <c r="J74" s="104"/>
      <c r="K74" s="86"/>
      <c r="M74" s="31"/>
      <c r="N74" s="31"/>
      <c r="O74" s="31"/>
      <c r="P74" s="31"/>
      <c r="Q74" s="31"/>
      <c r="R74" s="31"/>
      <c r="S74" s="31"/>
      <c r="T74" s="31"/>
      <c r="U74" s="31"/>
      <c r="V74" s="31"/>
      <c r="W74" s="31"/>
      <c r="X74" s="31"/>
      <c r="Y74" s="31"/>
      <c r="Z74" s="31"/>
    </row>
    <row r="75" spans="1:26" s="25" customFormat="1" ht="20.100000000000001" customHeight="1" collapsed="1" x14ac:dyDescent="0.25">
      <c r="A75" s="87" t="s">
        <v>50</v>
      </c>
      <c r="B75" s="88"/>
      <c r="C75" s="89"/>
      <c r="D75" s="79"/>
      <c r="E75" s="79"/>
      <c r="F75" s="82"/>
      <c r="G75" s="82"/>
      <c r="H75" s="85"/>
      <c r="I75" s="62"/>
      <c r="J75" s="105"/>
      <c r="K75" s="55"/>
      <c r="M75" s="31"/>
      <c r="N75" s="31"/>
      <c r="O75" s="31"/>
      <c r="P75" s="31"/>
      <c r="Q75" s="31"/>
      <c r="R75" s="31"/>
      <c r="S75" s="31"/>
      <c r="T75" s="31"/>
      <c r="U75" s="31"/>
      <c r="V75" s="31"/>
      <c r="W75" s="31"/>
      <c r="X75" s="31"/>
      <c r="Y75" s="31"/>
      <c r="Z75" s="31"/>
    </row>
    <row r="76" spans="1:26" ht="28.5" hidden="1" customHeight="1" outlineLevel="1" x14ac:dyDescent="0.25">
      <c r="A76" s="22"/>
      <c r="B76" s="12" t="s">
        <v>51</v>
      </c>
      <c r="C76" s="12" t="s">
        <v>217</v>
      </c>
      <c r="D76" s="20">
        <v>2.5000000000000001E-2</v>
      </c>
      <c r="E76" s="13">
        <v>0.01</v>
      </c>
      <c r="F76" s="14">
        <v>1.4999999999999999E-2</v>
      </c>
      <c r="G76" s="18">
        <v>1.4999999999999999E-2</v>
      </c>
      <c r="H76" s="14"/>
      <c r="I76" s="14" t="s">
        <v>341</v>
      </c>
      <c r="J76" s="38">
        <f>D76+E76+MAX(G76,F76)</f>
        <v>0.05</v>
      </c>
      <c r="K76" s="23"/>
    </row>
    <row r="77" spans="1:26" ht="28.5" hidden="1" customHeight="1" outlineLevel="1" x14ac:dyDescent="0.25">
      <c r="A77" s="22"/>
      <c r="B77" s="12" t="s">
        <v>52</v>
      </c>
      <c r="C77" s="12" t="s">
        <v>218</v>
      </c>
      <c r="D77" s="20">
        <v>2.5000000000000001E-2</v>
      </c>
      <c r="E77" s="13">
        <v>0.01</v>
      </c>
      <c r="F77" s="14">
        <v>0.01</v>
      </c>
      <c r="G77" s="19">
        <v>0.01</v>
      </c>
      <c r="H77" s="14"/>
      <c r="I77" s="14" t="s">
        <v>341</v>
      </c>
      <c r="J77" s="38">
        <f t="shared" ref="J77:J81" si="8">D77+E77+MAX(G77,F77)</f>
        <v>4.5000000000000005E-2</v>
      </c>
      <c r="K77" s="23"/>
    </row>
    <row r="78" spans="1:26" ht="28.5" hidden="1" customHeight="1" outlineLevel="1" x14ac:dyDescent="0.25">
      <c r="A78" s="22"/>
      <c r="B78" s="12" t="s">
        <v>53</v>
      </c>
      <c r="C78" s="12" t="s">
        <v>219</v>
      </c>
      <c r="D78" s="20">
        <v>2.5000000000000001E-2</v>
      </c>
      <c r="E78" s="13">
        <v>0.01</v>
      </c>
      <c r="F78" s="14"/>
      <c r="G78" s="18">
        <v>5.0000000000000001E-3</v>
      </c>
      <c r="H78" s="14"/>
      <c r="I78" s="14" t="s">
        <v>341</v>
      </c>
      <c r="J78" s="38">
        <f t="shared" si="8"/>
        <v>0.04</v>
      </c>
      <c r="K78" s="23"/>
    </row>
    <row r="79" spans="1:26" ht="28.5" hidden="1" customHeight="1" outlineLevel="1" x14ac:dyDescent="0.25">
      <c r="A79" s="22"/>
      <c r="B79" s="12" t="s">
        <v>54</v>
      </c>
      <c r="C79" s="12" t="s">
        <v>220</v>
      </c>
      <c r="D79" s="20">
        <v>2.5000000000000001E-2</v>
      </c>
      <c r="E79" s="13">
        <v>0.01</v>
      </c>
      <c r="F79" s="14">
        <v>0.01</v>
      </c>
      <c r="G79" s="19">
        <v>0.01</v>
      </c>
      <c r="H79" s="14"/>
      <c r="I79" s="14" t="s">
        <v>341</v>
      </c>
      <c r="J79" s="38">
        <f t="shared" si="8"/>
        <v>4.5000000000000005E-2</v>
      </c>
      <c r="K79" s="23" t="s">
        <v>367</v>
      </c>
    </row>
    <row r="80" spans="1:26" ht="28.5" hidden="1" customHeight="1" outlineLevel="1" x14ac:dyDescent="0.25">
      <c r="A80" s="22"/>
      <c r="B80" s="12" t="s">
        <v>167</v>
      </c>
      <c r="C80" s="12" t="s">
        <v>221</v>
      </c>
      <c r="D80" s="20">
        <v>2.5000000000000001E-2</v>
      </c>
      <c r="E80" s="13">
        <v>0.01</v>
      </c>
      <c r="F80" s="13"/>
      <c r="G80" s="18">
        <v>2.5000000000000001E-3</v>
      </c>
      <c r="H80" s="14"/>
      <c r="I80" s="14" t="s">
        <v>341</v>
      </c>
      <c r="J80" s="38">
        <f>D80+E80+MAX(G80,F80)</f>
        <v>3.7500000000000006E-2</v>
      </c>
      <c r="K80" s="23"/>
    </row>
    <row r="81" spans="1:26" s="25" customFormat="1" ht="28.5" hidden="1" customHeight="1" outlineLevel="1" collapsed="1" x14ac:dyDescent="0.25">
      <c r="A81" s="22"/>
      <c r="B81" s="15" t="s">
        <v>55</v>
      </c>
      <c r="C81" s="15" t="s">
        <v>222</v>
      </c>
      <c r="D81" s="20">
        <v>2.5000000000000001E-2</v>
      </c>
      <c r="E81" s="13">
        <v>0.01</v>
      </c>
      <c r="F81" s="16"/>
      <c r="G81" s="19">
        <v>2.5000000000000001E-3</v>
      </c>
      <c r="H81" s="16"/>
      <c r="I81" s="16" t="s">
        <v>341</v>
      </c>
      <c r="J81" s="38">
        <f t="shared" si="8"/>
        <v>3.7500000000000006E-2</v>
      </c>
      <c r="K81" s="17"/>
      <c r="M81" s="24"/>
      <c r="N81" s="31"/>
      <c r="O81" s="31"/>
      <c r="P81" s="31"/>
      <c r="Q81" s="31"/>
      <c r="R81" s="31"/>
      <c r="S81" s="31"/>
      <c r="T81" s="31"/>
      <c r="U81" s="31"/>
      <c r="V81" s="31"/>
      <c r="W81" s="31"/>
      <c r="X81" s="31"/>
      <c r="Y81" s="31"/>
      <c r="Z81" s="31"/>
    </row>
    <row r="82" spans="1:26" ht="28.5" hidden="1" customHeight="1" outlineLevel="1" x14ac:dyDescent="0.25">
      <c r="A82" s="22"/>
      <c r="B82" s="12" t="s">
        <v>56</v>
      </c>
      <c r="C82" s="12" t="s">
        <v>223</v>
      </c>
      <c r="D82" s="20">
        <v>2.5000000000000001E-2</v>
      </c>
      <c r="E82" s="13">
        <v>0.01</v>
      </c>
      <c r="F82" s="14">
        <v>0.01</v>
      </c>
      <c r="G82" s="18">
        <v>0.01</v>
      </c>
      <c r="H82" s="14"/>
      <c r="I82" s="14" t="s">
        <v>341</v>
      </c>
      <c r="J82" s="38">
        <f>D82+E82+MAX(G82,F82)</f>
        <v>4.5000000000000005E-2</v>
      </c>
      <c r="K82" s="23"/>
    </row>
    <row r="83" spans="1:26" s="25" customFormat="1" ht="30" customHeight="1" collapsed="1" x14ac:dyDescent="0.25">
      <c r="A83" s="51" t="s">
        <v>57</v>
      </c>
      <c r="B83" s="52"/>
      <c r="C83" s="53"/>
      <c r="D83" s="56">
        <f>D$85</f>
        <v>2.5000000000000001E-2</v>
      </c>
      <c r="E83" s="92">
        <f>E$85</f>
        <v>7.4999999999999997E-3</v>
      </c>
      <c r="F83" s="61" t="str">
        <f>COUNTA(F85:F98) &amp; IF(COUNTA(F85:F98)=1, " bank: ", " banks: ") &amp; "                                 " &amp; IF(MIN(F85:F98)=MAX(F85:F98), MIN(F85:F98)*100 &amp; "%", MIN(F85:F98)*100 &amp; "%-" &amp; MAX(F85:F98)*100 &amp; "%")</f>
        <v>1 bank:                                  1.5%</v>
      </c>
      <c r="G83" s="61" t="str">
        <f>COUNTA(G85:G98) &amp; IF(COUNTA(G85:G98)=1, " bank: ", " banks: ") &amp; "                                 " &amp; IF(MIN(G85:G98)=MAX(G85:G98), MIN(G85:G98)*100 &amp; "%", MIN(G85:G98)*100 &amp; "%-" &amp; MAX(G85:G98)*100 &amp; "%")</f>
        <v>14 banks:                                  0.25%-2%</v>
      </c>
      <c r="H83" s="61"/>
      <c r="I83" s="61" t="s">
        <v>342</v>
      </c>
      <c r="J83" s="90" t="str">
        <f>IF(ISNUMBER(SEARCH("All", H83)), SUM(D85:E85) + H85, SUM(D85:E85))*100 &amp; "% -" &amp; MAX(J85:J98)*100 &amp; "%"</f>
        <v>3.25% -5.25%</v>
      </c>
      <c r="K83" s="54" t="s">
        <v>374</v>
      </c>
      <c r="M83" s="24"/>
      <c r="N83" s="31"/>
      <c r="O83" s="31"/>
      <c r="P83" s="31"/>
      <c r="Q83" s="31"/>
      <c r="R83" s="31"/>
      <c r="S83" s="31"/>
      <c r="T83" s="31"/>
      <c r="U83" s="31"/>
      <c r="V83" s="31"/>
      <c r="W83" s="31"/>
      <c r="X83" s="31"/>
      <c r="Y83" s="31"/>
      <c r="Z83" s="31"/>
    </row>
    <row r="84" spans="1:26" ht="30" customHeight="1" collapsed="1" x14ac:dyDescent="0.25">
      <c r="A84" s="1" t="s">
        <v>58</v>
      </c>
      <c r="B84" s="2"/>
      <c r="C84" s="50"/>
      <c r="D84" s="57"/>
      <c r="E84" s="93"/>
      <c r="F84" s="62"/>
      <c r="G84" s="62"/>
      <c r="H84" s="62"/>
      <c r="I84" s="62"/>
      <c r="J84" s="91"/>
      <c r="K84" s="55"/>
    </row>
    <row r="85" spans="1:26" ht="28.5" hidden="1" customHeight="1" outlineLevel="1" x14ac:dyDescent="0.25">
      <c r="A85" s="22"/>
      <c r="B85" s="12" t="s">
        <v>59</v>
      </c>
      <c r="C85" s="12" t="s">
        <v>231</v>
      </c>
      <c r="D85" s="20">
        <v>2.5000000000000001E-2</v>
      </c>
      <c r="E85" s="18">
        <v>7.4999999999999997E-3</v>
      </c>
      <c r="F85" s="14"/>
      <c r="G85" s="18">
        <v>5.0000000000000001E-3</v>
      </c>
      <c r="H85" s="14"/>
      <c r="I85" s="14" t="s">
        <v>343</v>
      </c>
      <c r="J85" s="38">
        <f t="shared" ref="J85:J98" si="9">D85+E85+MAX(G85,F85)</f>
        <v>3.7499999999999999E-2</v>
      </c>
      <c r="K85" s="23"/>
    </row>
    <row r="86" spans="1:26" ht="28.5" hidden="1" customHeight="1" outlineLevel="1" x14ac:dyDescent="0.25">
      <c r="A86" s="22"/>
      <c r="B86" s="12" t="s">
        <v>60</v>
      </c>
      <c r="C86" s="12" t="s">
        <v>225</v>
      </c>
      <c r="D86" s="20">
        <v>2.5000000000000001E-2</v>
      </c>
      <c r="E86" s="18">
        <v>7.4999999999999997E-3</v>
      </c>
      <c r="F86" s="14"/>
      <c r="G86" s="19">
        <v>1.2500000000000001E-2</v>
      </c>
      <c r="H86" s="14"/>
      <c r="I86" s="14" t="s">
        <v>343</v>
      </c>
      <c r="J86" s="38">
        <f t="shared" si="9"/>
        <v>4.4999999999999998E-2</v>
      </c>
      <c r="K86" s="23"/>
    </row>
    <row r="87" spans="1:26" ht="28.5" hidden="1" customHeight="1" outlineLevel="1" x14ac:dyDescent="0.25">
      <c r="A87" s="22"/>
      <c r="B87" s="12" t="s">
        <v>61</v>
      </c>
      <c r="C87" s="12" t="s">
        <v>227</v>
      </c>
      <c r="D87" s="20">
        <v>2.5000000000000001E-2</v>
      </c>
      <c r="E87" s="18">
        <v>7.4999999999999997E-3</v>
      </c>
      <c r="F87" s="13"/>
      <c r="G87" s="18">
        <v>0.01</v>
      </c>
      <c r="H87" s="14"/>
      <c r="I87" s="14" t="s">
        <v>343</v>
      </c>
      <c r="J87" s="38">
        <f t="shared" si="9"/>
        <v>4.2500000000000003E-2</v>
      </c>
      <c r="K87" s="23"/>
    </row>
    <row r="88" spans="1:26" s="25" customFormat="1" ht="28.5" hidden="1" customHeight="1" outlineLevel="1" collapsed="1" x14ac:dyDescent="0.25">
      <c r="A88" s="22"/>
      <c r="B88" s="15" t="s">
        <v>62</v>
      </c>
      <c r="C88" s="15" t="s">
        <v>235</v>
      </c>
      <c r="D88" s="20">
        <v>2.5000000000000001E-2</v>
      </c>
      <c r="E88" s="18">
        <v>7.4999999999999997E-3</v>
      </c>
      <c r="F88" s="16"/>
      <c r="G88" s="19">
        <v>2.5000000000000001E-3</v>
      </c>
      <c r="H88" s="16"/>
      <c r="I88" s="16" t="s">
        <v>343</v>
      </c>
      <c r="J88" s="38">
        <f t="shared" si="9"/>
        <v>3.5000000000000003E-2</v>
      </c>
      <c r="K88" s="17"/>
      <c r="M88" s="24"/>
      <c r="N88" s="31"/>
      <c r="O88" s="31"/>
      <c r="P88" s="31"/>
      <c r="Q88" s="31"/>
      <c r="R88" s="31"/>
      <c r="S88" s="31"/>
      <c r="T88" s="31"/>
      <c r="U88" s="31"/>
      <c r="V88" s="31"/>
      <c r="W88" s="31"/>
      <c r="X88" s="31"/>
      <c r="Y88" s="31"/>
      <c r="Z88" s="31"/>
    </row>
    <row r="89" spans="1:26" ht="28.5" hidden="1" customHeight="1" outlineLevel="1" x14ac:dyDescent="0.25">
      <c r="A89" s="22"/>
      <c r="B89" s="12" t="s">
        <v>63</v>
      </c>
      <c r="C89" s="12" t="s">
        <v>224</v>
      </c>
      <c r="D89" s="20">
        <v>2.5000000000000001E-2</v>
      </c>
      <c r="E89" s="18">
        <v>7.4999999999999997E-3</v>
      </c>
      <c r="F89" s="18">
        <v>1.4999999999999999E-2</v>
      </c>
      <c r="G89" s="18">
        <v>0.02</v>
      </c>
      <c r="H89" s="14"/>
      <c r="I89" s="14" t="s">
        <v>343</v>
      </c>
      <c r="J89" s="38">
        <f t="shared" si="9"/>
        <v>5.2500000000000005E-2</v>
      </c>
      <c r="K89" s="23"/>
    </row>
    <row r="90" spans="1:26" ht="28.5" hidden="1" customHeight="1" outlineLevel="1" x14ac:dyDescent="0.25">
      <c r="A90" s="22"/>
      <c r="B90" s="12" t="s">
        <v>157</v>
      </c>
      <c r="C90" s="12" t="s">
        <v>232</v>
      </c>
      <c r="D90" s="20">
        <v>2.5000000000000001E-2</v>
      </c>
      <c r="E90" s="18">
        <v>7.4999999999999997E-3</v>
      </c>
      <c r="F90" s="14"/>
      <c r="G90" s="19">
        <v>0.01</v>
      </c>
      <c r="H90" s="14"/>
      <c r="I90" s="14" t="s">
        <v>343</v>
      </c>
      <c r="J90" s="38">
        <f t="shared" si="9"/>
        <v>4.2500000000000003E-2</v>
      </c>
      <c r="K90" s="23"/>
    </row>
    <row r="91" spans="1:26" ht="28.5" hidden="1" customHeight="1" outlineLevel="1" x14ac:dyDescent="0.25">
      <c r="A91" s="22"/>
      <c r="B91" s="12" t="s">
        <v>64</v>
      </c>
      <c r="C91" s="12" t="s">
        <v>233</v>
      </c>
      <c r="D91" s="20">
        <v>2.5000000000000001E-2</v>
      </c>
      <c r="E91" s="18">
        <v>7.4999999999999997E-3</v>
      </c>
      <c r="F91" s="13"/>
      <c r="G91" s="18">
        <v>2.5000000000000001E-3</v>
      </c>
      <c r="H91" s="14"/>
      <c r="I91" s="14" t="s">
        <v>343</v>
      </c>
      <c r="J91" s="38">
        <f t="shared" si="9"/>
        <v>3.5000000000000003E-2</v>
      </c>
      <c r="K91" s="23"/>
    </row>
    <row r="92" spans="1:26" s="25" customFormat="1" ht="28.5" hidden="1" customHeight="1" outlineLevel="1" collapsed="1" x14ac:dyDescent="0.25">
      <c r="A92" s="22"/>
      <c r="B92" s="15" t="s">
        <v>65</v>
      </c>
      <c r="C92" s="15" t="s">
        <v>229</v>
      </c>
      <c r="D92" s="20">
        <v>2.5000000000000001E-2</v>
      </c>
      <c r="E92" s="18">
        <v>7.4999999999999997E-3</v>
      </c>
      <c r="F92" s="16"/>
      <c r="G92" s="19">
        <v>7.4999999999999997E-3</v>
      </c>
      <c r="H92" s="16"/>
      <c r="I92" s="16" t="s">
        <v>343</v>
      </c>
      <c r="J92" s="38">
        <f t="shared" si="9"/>
        <v>0.04</v>
      </c>
      <c r="K92" s="17"/>
      <c r="M92" s="24"/>
      <c r="N92" s="31"/>
      <c r="O92" s="31"/>
      <c r="P92" s="31"/>
      <c r="Q92" s="31"/>
      <c r="R92" s="31"/>
      <c r="S92" s="31"/>
      <c r="T92" s="31"/>
      <c r="U92" s="31"/>
      <c r="V92" s="31"/>
      <c r="W92" s="31"/>
      <c r="X92" s="31"/>
      <c r="Y92" s="31"/>
      <c r="Z92" s="31"/>
    </row>
    <row r="93" spans="1:26" ht="28.5" hidden="1" customHeight="1" outlineLevel="1" x14ac:dyDescent="0.25">
      <c r="A93" s="22"/>
      <c r="B93" s="12" t="s">
        <v>66</v>
      </c>
      <c r="C93" s="12" t="s">
        <v>230</v>
      </c>
      <c r="D93" s="20">
        <v>2.5000000000000001E-2</v>
      </c>
      <c r="E93" s="18">
        <v>7.4999999999999997E-3</v>
      </c>
      <c r="F93" s="14"/>
      <c r="G93" s="18">
        <v>2.5000000000000001E-3</v>
      </c>
      <c r="H93" s="14"/>
      <c r="I93" s="14" t="s">
        <v>343</v>
      </c>
      <c r="J93" s="38">
        <f t="shared" si="9"/>
        <v>3.5000000000000003E-2</v>
      </c>
      <c r="K93" s="23"/>
    </row>
    <row r="94" spans="1:26" ht="28.5" hidden="1" customHeight="1" outlineLevel="1" x14ac:dyDescent="0.25">
      <c r="A94" s="22"/>
      <c r="B94" s="12" t="s">
        <v>67</v>
      </c>
      <c r="C94" s="12" t="s">
        <v>228</v>
      </c>
      <c r="D94" s="20">
        <v>2.5000000000000001E-2</v>
      </c>
      <c r="E94" s="18">
        <v>7.4999999999999997E-3</v>
      </c>
      <c r="F94" s="14"/>
      <c r="G94" s="19">
        <v>7.4999999999999997E-3</v>
      </c>
      <c r="H94" s="14"/>
      <c r="I94" s="14" t="s">
        <v>343</v>
      </c>
      <c r="J94" s="38">
        <f t="shared" si="9"/>
        <v>0.04</v>
      </c>
      <c r="K94" s="23"/>
    </row>
    <row r="95" spans="1:26" ht="28.5" hidden="1" customHeight="1" outlineLevel="1" x14ac:dyDescent="0.25">
      <c r="A95" s="22"/>
      <c r="B95" s="12" t="s">
        <v>173</v>
      </c>
      <c r="C95" s="12" t="s">
        <v>234</v>
      </c>
      <c r="D95" s="20">
        <v>2.5000000000000001E-2</v>
      </c>
      <c r="E95" s="18">
        <v>7.4999999999999997E-3</v>
      </c>
      <c r="F95" s="13"/>
      <c r="G95" s="18">
        <v>2.5000000000000001E-3</v>
      </c>
      <c r="H95" s="14"/>
      <c r="I95" s="14" t="s">
        <v>343</v>
      </c>
      <c r="J95" s="38">
        <f t="shared" si="9"/>
        <v>3.5000000000000003E-2</v>
      </c>
      <c r="K95" s="23"/>
    </row>
    <row r="96" spans="1:26" s="25" customFormat="1" ht="28.5" hidden="1" customHeight="1" outlineLevel="1" collapsed="1" x14ac:dyDescent="0.25">
      <c r="A96" s="22"/>
      <c r="B96" s="15" t="s">
        <v>175</v>
      </c>
      <c r="C96" s="15" t="s">
        <v>226</v>
      </c>
      <c r="D96" s="20">
        <v>2.5000000000000001E-2</v>
      </c>
      <c r="E96" s="18">
        <v>7.4999999999999997E-3</v>
      </c>
      <c r="F96" s="16"/>
      <c r="G96" s="19">
        <v>1.2500000000000001E-2</v>
      </c>
      <c r="H96" s="16"/>
      <c r="I96" s="16" t="s">
        <v>343</v>
      </c>
      <c r="J96" s="38">
        <f t="shared" si="9"/>
        <v>4.4999999999999998E-2</v>
      </c>
      <c r="K96" s="17"/>
      <c r="M96" s="24"/>
      <c r="N96" s="31"/>
      <c r="O96" s="31"/>
      <c r="P96" s="31"/>
      <c r="Q96" s="31"/>
      <c r="R96" s="31"/>
      <c r="S96" s="31"/>
      <c r="T96" s="31"/>
      <c r="U96" s="31"/>
      <c r="V96" s="31"/>
      <c r="W96" s="31"/>
      <c r="X96" s="31"/>
      <c r="Y96" s="31"/>
      <c r="Z96" s="31"/>
    </row>
    <row r="97" spans="1:26" ht="28.5" hidden="1" customHeight="1" outlineLevel="1" x14ac:dyDescent="0.25">
      <c r="A97" s="22"/>
      <c r="B97" s="12" t="s">
        <v>307</v>
      </c>
      <c r="C97" s="12" t="s">
        <v>308</v>
      </c>
      <c r="D97" s="20">
        <v>2.5000000000000001E-2</v>
      </c>
      <c r="E97" s="18">
        <v>7.4999999999999997E-3</v>
      </c>
      <c r="F97" s="14"/>
      <c r="G97" s="18">
        <v>0.01</v>
      </c>
      <c r="H97" s="14"/>
      <c r="I97" s="14" t="s">
        <v>343</v>
      </c>
      <c r="J97" s="38">
        <f t="shared" si="9"/>
        <v>4.2500000000000003E-2</v>
      </c>
      <c r="K97" s="23"/>
    </row>
    <row r="98" spans="1:26" ht="28.5" hidden="1" customHeight="1" outlineLevel="1" x14ac:dyDescent="0.25">
      <c r="A98" s="22"/>
      <c r="B98" s="12" t="s">
        <v>309</v>
      </c>
      <c r="C98" s="12" t="s">
        <v>310</v>
      </c>
      <c r="D98" s="20">
        <v>2.5000000000000001E-2</v>
      </c>
      <c r="E98" s="18">
        <v>7.4999999999999997E-3</v>
      </c>
      <c r="F98" s="14"/>
      <c r="G98" s="19">
        <v>2.5000000000000001E-3</v>
      </c>
      <c r="H98" s="14"/>
      <c r="I98" s="14" t="s">
        <v>343</v>
      </c>
      <c r="J98" s="38">
        <f t="shared" si="9"/>
        <v>3.5000000000000003E-2</v>
      </c>
      <c r="K98" s="23"/>
    </row>
    <row r="99" spans="1:26" s="25" customFormat="1" ht="30" customHeight="1" collapsed="1" x14ac:dyDescent="0.25">
      <c r="A99" s="51" t="s">
        <v>68</v>
      </c>
      <c r="B99" s="52"/>
      <c r="C99" s="53"/>
      <c r="D99" s="56">
        <f>D101</f>
        <v>2.5000000000000001E-2</v>
      </c>
      <c r="E99" s="56">
        <f>E101</f>
        <v>0</v>
      </c>
      <c r="F99" s="61" t="s">
        <v>23</v>
      </c>
      <c r="G99" s="61" t="str">
        <f>COUNTA(G101:G104) &amp; IF(COUNTA(G101:G104)=1, " bank: ", " banks: ") &amp; "                                 " &amp; IF(MIN(G101:G104)=MAX(G101:G104), MIN(G101:G104)*100 &amp; "%", MIN(G101:G104)*100 &amp; "%-" &amp; MAX(G101:G104)*100 &amp; "%")</f>
        <v>4 banks:                                  1%-1.25%</v>
      </c>
      <c r="H99" s="61" t="s">
        <v>23</v>
      </c>
      <c r="I99" s="45"/>
      <c r="J99" s="90" t="str">
        <f>IF(ISNUMBER(SEARCH("All", H99)), SUM(D101:E101) + H101, SUM(D101:E101))*100 &amp; "% -" &amp; MAX(J101:J104)*100 &amp; "%"</f>
        <v>2.5% -3.75%</v>
      </c>
      <c r="K99" s="54" t="s">
        <v>360</v>
      </c>
      <c r="M99" s="24"/>
      <c r="N99" s="31"/>
      <c r="O99" s="31"/>
      <c r="P99" s="31"/>
      <c r="Q99" s="31"/>
      <c r="R99" s="31"/>
      <c r="S99" s="31"/>
      <c r="T99" s="31"/>
      <c r="U99" s="31"/>
      <c r="V99" s="31"/>
      <c r="W99" s="31"/>
      <c r="X99" s="31"/>
      <c r="Y99" s="31"/>
      <c r="Z99" s="31"/>
    </row>
    <row r="100" spans="1:26" ht="30" customHeight="1" collapsed="1" x14ac:dyDescent="0.25">
      <c r="A100" s="1" t="s">
        <v>69</v>
      </c>
      <c r="B100" s="2"/>
      <c r="C100" s="50"/>
      <c r="D100" s="57"/>
      <c r="E100" s="57"/>
      <c r="F100" s="62"/>
      <c r="G100" s="62"/>
      <c r="H100" s="62"/>
      <c r="I100" s="46"/>
      <c r="J100" s="91"/>
      <c r="K100" s="55"/>
    </row>
    <row r="101" spans="1:26" ht="28.5" hidden="1" customHeight="1" outlineLevel="1" x14ac:dyDescent="0.25">
      <c r="A101" s="22"/>
      <c r="B101" s="12" t="s">
        <v>158</v>
      </c>
      <c r="C101" s="12" t="s">
        <v>236</v>
      </c>
      <c r="D101" s="20">
        <v>2.5000000000000001E-2</v>
      </c>
      <c r="E101" s="13">
        <v>0</v>
      </c>
      <c r="F101" s="14" t="s">
        <v>11</v>
      </c>
      <c r="G101" s="18">
        <v>0.01</v>
      </c>
      <c r="H101" s="14" t="s">
        <v>11</v>
      </c>
      <c r="I101" s="14"/>
      <c r="J101" s="38">
        <f>D101+E101+G101</f>
        <v>3.5000000000000003E-2</v>
      </c>
      <c r="K101" s="23"/>
    </row>
    <row r="102" spans="1:26" ht="28.5" hidden="1" customHeight="1" outlineLevel="1" x14ac:dyDescent="0.25">
      <c r="A102" s="22"/>
      <c r="B102" s="12" t="s">
        <v>159</v>
      </c>
      <c r="C102" s="12" t="s">
        <v>237</v>
      </c>
      <c r="D102" s="20">
        <v>2.5000000000000001E-2</v>
      </c>
      <c r="E102" s="13">
        <v>0</v>
      </c>
      <c r="F102" s="14" t="s">
        <v>11</v>
      </c>
      <c r="G102" s="19">
        <v>1.2500000000000001E-2</v>
      </c>
      <c r="H102" s="14" t="s">
        <v>11</v>
      </c>
      <c r="I102" s="14"/>
      <c r="J102" s="38">
        <f t="shared" ref="J102:J104" si="10">D102+E102+G102</f>
        <v>3.7500000000000006E-2</v>
      </c>
      <c r="K102" s="23"/>
    </row>
    <row r="103" spans="1:26" ht="28.5" hidden="1" customHeight="1" outlineLevel="1" x14ac:dyDescent="0.25">
      <c r="A103" s="22"/>
      <c r="B103" s="12" t="s">
        <v>70</v>
      </c>
      <c r="C103" s="12" t="s">
        <v>238</v>
      </c>
      <c r="D103" s="20">
        <v>2.5000000000000001E-2</v>
      </c>
      <c r="E103" s="13">
        <v>0</v>
      </c>
      <c r="F103" s="13" t="s">
        <v>11</v>
      </c>
      <c r="G103" s="18">
        <v>0.01</v>
      </c>
      <c r="H103" s="14" t="s">
        <v>11</v>
      </c>
      <c r="I103" s="14"/>
      <c r="J103" s="38">
        <f t="shared" si="10"/>
        <v>3.5000000000000003E-2</v>
      </c>
      <c r="K103" s="23"/>
    </row>
    <row r="104" spans="1:26" s="25" customFormat="1" ht="28.5" hidden="1" customHeight="1" outlineLevel="1" collapsed="1" x14ac:dyDescent="0.25">
      <c r="A104" s="22"/>
      <c r="B104" s="15" t="s">
        <v>160</v>
      </c>
      <c r="C104" s="15" t="s">
        <v>239</v>
      </c>
      <c r="D104" s="20">
        <v>2.5000000000000001E-2</v>
      </c>
      <c r="E104" s="13">
        <v>0</v>
      </c>
      <c r="F104" s="16" t="s">
        <v>11</v>
      </c>
      <c r="G104" s="19">
        <v>0.01</v>
      </c>
      <c r="H104" s="16" t="s">
        <v>11</v>
      </c>
      <c r="I104" s="16"/>
      <c r="J104" s="38">
        <f t="shared" si="10"/>
        <v>3.5000000000000003E-2</v>
      </c>
      <c r="K104" s="17"/>
      <c r="M104" s="24"/>
      <c r="N104" s="31"/>
      <c r="O104" s="31"/>
      <c r="P104" s="31"/>
      <c r="Q104" s="31"/>
      <c r="R104" s="31"/>
      <c r="S104" s="31"/>
      <c r="T104" s="31"/>
      <c r="U104" s="31"/>
      <c r="V104" s="31"/>
      <c r="W104" s="31"/>
      <c r="X104" s="31"/>
      <c r="Y104" s="31"/>
      <c r="Z104" s="31"/>
    </row>
    <row r="105" spans="1:26" s="25" customFormat="1" ht="30" customHeight="1" collapsed="1" x14ac:dyDescent="0.25">
      <c r="A105" s="51" t="s">
        <v>71</v>
      </c>
      <c r="B105" s="52"/>
      <c r="C105" s="53"/>
      <c r="D105" s="56">
        <f>D107</f>
        <v>2.5000000000000001E-2</v>
      </c>
      <c r="E105" s="56">
        <f>E107</f>
        <v>1.4999999999999999E-2</v>
      </c>
      <c r="F105" s="61" t="s">
        <v>23</v>
      </c>
      <c r="G105" s="61" t="str">
        <f>COUNTA(G107:G112) &amp; IF(COUNTA(G107:G112)=1, " bank: ", " banks: ") &amp; "                                 " &amp; IF(MIN(G107:G112)=MAX(G107:G112), MIN(G107:G112)*100 &amp; "%", MIN(G107:G112)*100 &amp; "%-" &amp; MAX(G107:G112)*100 &amp; "%")</f>
        <v>6 banks:                                  0.5%-1.5%</v>
      </c>
      <c r="H105" s="61" t="s">
        <v>23</v>
      </c>
      <c r="I105" s="45"/>
      <c r="J105" s="90" t="str">
        <f>IF(ISNUMBER(SEARCH("All", H105)), SUM(D107:E107) + H107, SUM(D107:E107))*100 &amp; "% -" &amp; MAX(J107:J112)*100 &amp; "%"</f>
        <v>4% -5.5%</v>
      </c>
      <c r="K105" s="54"/>
      <c r="M105" s="24"/>
      <c r="N105" s="31"/>
      <c r="O105" s="31"/>
      <c r="P105" s="31"/>
      <c r="Q105" s="31"/>
      <c r="R105" s="31"/>
      <c r="S105" s="31"/>
      <c r="T105" s="31"/>
      <c r="U105" s="31"/>
      <c r="V105" s="31"/>
      <c r="W105" s="31"/>
      <c r="X105" s="31"/>
      <c r="Y105" s="31"/>
      <c r="Z105" s="31"/>
    </row>
    <row r="106" spans="1:26" ht="30" customHeight="1" collapsed="1" x14ac:dyDescent="0.25">
      <c r="A106" s="1" t="s">
        <v>72</v>
      </c>
      <c r="B106" s="2"/>
      <c r="C106" s="50"/>
      <c r="D106" s="57"/>
      <c r="E106" s="57"/>
      <c r="F106" s="62"/>
      <c r="G106" s="62"/>
      <c r="H106" s="62"/>
      <c r="I106" s="46"/>
      <c r="J106" s="91"/>
      <c r="K106" s="55"/>
    </row>
    <row r="107" spans="1:26" ht="28.5" hidden="1" customHeight="1" outlineLevel="1" x14ac:dyDescent="0.25">
      <c r="A107" s="22"/>
      <c r="B107" s="12" t="s">
        <v>73</v>
      </c>
      <c r="C107" s="12" t="s">
        <v>240</v>
      </c>
      <c r="D107" s="20">
        <v>2.5000000000000001E-2</v>
      </c>
      <c r="E107" s="20">
        <v>1.4999999999999999E-2</v>
      </c>
      <c r="F107" s="14" t="s">
        <v>11</v>
      </c>
      <c r="G107" s="18">
        <v>1.4999999999999999E-2</v>
      </c>
      <c r="H107" s="14" t="s">
        <v>11</v>
      </c>
      <c r="I107" s="14"/>
      <c r="J107" s="38">
        <f>D107+E107+G107</f>
        <v>5.5E-2</v>
      </c>
      <c r="K107" s="23"/>
    </row>
    <row r="108" spans="1:26" ht="28.5" hidden="1" customHeight="1" outlineLevel="1" x14ac:dyDescent="0.25">
      <c r="A108" s="22"/>
      <c r="B108" s="12" t="s">
        <v>321</v>
      </c>
      <c r="C108" s="12" t="s">
        <v>324</v>
      </c>
      <c r="D108" s="20">
        <v>2.5000000000000001E-2</v>
      </c>
      <c r="E108" s="20">
        <v>1.4999999999999999E-2</v>
      </c>
      <c r="F108" s="14" t="s">
        <v>11</v>
      </c>
      <c r="G108" s="19">
        <v>0.01</v>
      </c>
      <c r="H108" s="14" t="s">
        <v>11</v>
      </c>
      <c r="I108" s="14"/>
      <c r="J108" s="38">
        <f t="shared" ref="J108:J112" si="11">D108+E108+G108</f>
        <v>0.05</v>
      </c>
      <c r="K108" s="23"/>
    </row>
    <row r="109" spans="1:26" ht="28.5" hidden="1" customHeight="1" outlineLevel="1" x14ac:dyDescent="0.25">
      <c r="A109" s="22"/>
      <c r="B109" s="12" t="s">
        <v>74</v>
      </c>
      <c r="C109" s="12" t="s">
        <v>242</v>
      </c>
      <c r="D109" s="20">
        <v>2.5000000000000001E-2</v>
      </c>
      <c r="E109" s="20">
        <v>1.4999999999999999E-2</v>
      </c>
      <c r="F109" s="13" t="s">
        <v>11</v>
      </c>
      <c r="G109" s="18">
        <v>0.01</v>
      </c>
      <c r="H109" s="14" t="s">
        <v>11</v>
      </c>
      <c r="I109" s="14"/>
      <c r="J109" s="38">
        <f t="shared" si="11"/>
        <v>0.05</v>
      </c>
      <c r="K109" s="23"/>
    </row>
    <row r="110" spans="1:26" s="25" customFormat="1" ht="28.5" hidden="1" customHeight="1" outlineLevel="1" collapsed="1" x14ac:dyDescent="0.25">
      <c r="A110" s="22"/>
      <c r="B110" s="15" t="s">
        <v>75</v>
      </c>
      <c r="C110" s="15" t="s">
        <v>243</v>
      </c>
      <c r="D110" s="20">
        <v>2.5000000000000001E-2</v>
      </c>
      <c r="E110" s="20">
        <v>1.4999999999999999E-2</v>
      </c>
      <c r="F110" s="16" t="s">
        <v>11</v>
      </c>
      <c r="G110" s="19">
        <v>1.4999999999999999E-2</v>
      </c>
      <c r="H110" s="16" t="s">
        <v>11</v>
      </c>
      <c r="I110" s="16"/>
      <c r="J110" s="38">
        <f t="shared" si="11"/>
        <v>5.5E-2</v>
      </c>
      <c r="K110" s="17"/>
      <c r="M110" s="24"/>
      <c r="N110" s="31"/>
      <c r="O110" s="31"/>
      <c r="P110" s="31"/>
      <c r="Q110" s="31"/>
      <c r="R110" s="31"/>
      <c r="S110" s="31"/>
      <c r="T110" s="31"/>
      <c r="U110" s="31"/>
      <c r="V110" s="31"/>
      <c r="W110" s="31"/>
      <c r="X110" s="31"/>
      <c r="Y110" s="31"/>
      <c r="Z110" s="31"/>
    </row>
    <row r="111" spans="1:26" ht="28.5" hidden="1" customHeight="1" outlineLevel="1" x14ac:dyDescent="0.25">
      <c r="A111" s="22"/>
      <c r="B111" s="12" t="s">
        <v>151</v>
      </c>
      <c r="C111" s="12" t="s">
        <v>241</v>
      </c>
      <c r="D111" s="20">
        <v>2.5000000000000001E-2</v>
      </c>
      <c r="E111" s="20">
        <v>1.4999999999999999E-2</v>
      </c>
      <c r="F111" s="14" t="s">
        <v>11</v>
      </c>
      <c r="G111" s="18">
        <v>7.4999999999999997E-3</v>
      </c>
      <c r="H111" s="14" t="s">
        <v>11</v>
      </c>
      <c r="I111" s="14"/>
      <c r="J111" s="38">
        <f t="shared" si="11"/>
        <v>4.7500000000000001E-2</v>
      </c>
      <c r="K111" s="23"/>
    </row>
    <row r="112" spans="1:26" ht="28.5" hidden="1" customHeight="1" outlineLevel="1" x14ac:dyDescent="0.25">
      <c r="A112" s="22"/>
      <c r="B112" s="12" t="s">
        <v>322</v>
      </c>
      <c r="C112" s="12" t="s">
        <v>323</v>
      </c>
      <c r="D112" s="20">
        <v>2.5000000000000001E-2</v>
      </c>
      <c r="E112" s="20">
        <v>1.4999999999999999E-2</v>
      </c>
      <c r="F112" s="14"/>
      <c r="G112" s="18">
        <v>5.0000000000000001E-3</v>
      </c>
      <c r="H112" s="14"/>
      <c r="I112" s="14"/>
      <c r="J112" s="38">
        <f t="shared" si="11"/>
        <v>4.4999999999999998E-2</v>
      </c>
      <c r="K112" s="23"/>
    </row>
    <row r="113" spans="1:26" s="25" customFormat="1" ht="30" customHeight="1" collapsed="1" x14ac:dyDescent="0.25">
      <c r="A113" s="51" t="s">
        <v>76</v>
      </c>
      <c r="B113" s="52"/>
      <c r="C113" s="53"/>
      <c r="D113" s="56">
        <f>D115</f>
        <v>2.5000000000000001E-2</v>
      </c>
      <c r="E113" s="56">
        <f>E115</f>
        <v>0</v>
      </c>
      <c r="F113" s="61"/>
      <c r="G113" s="61" t="str">
        <f>COUNTA(G115:G121) &amp; IF(COUNTA(G115:G121)=1, " bank: ", " banks: ") &amp; "                                 " &amp; IF(MIN(G115:G121)=MAX(G115:G121), MIN(G115:G121)*100 &amp; "%", MIN(G115:G121)*100 &amp; "%-" &amp; MAX(G115:G121)*100 &amp; "%")</f>
        <v>7 banks:                                  0.25%-1.5%</v>
      </c>
      <c r="H113" s="61"/>
      <c r="I113" s="61" t="s">
        <v>355</v>
      </c>
      <c r="J113" s="90" t="str">
        <f>IF(ISNUMBER(SEARCH("All", H113)), SUM(D115:E115) + H115, SUM(D115:E115))*100 &amp; "% -" &amp; MAX(J115:J121)*100 &amp; "%"</f>
        <v>2.5% -4%</v>
      </c>
      <c r="K113" s="54" t="s">
        <v>375</v>
      </c>
      <c r="M113" s="24"/>
      <c r="N113" s="31"/>
      <c r="O113" s="31"/>
      <c r="P113" s="31"/>
      <c r="Q113" s="31"/>
      <c r="R113" s="31"/>
      <c r="S113" s="31"/>
      <c r="T113" s="31"/>
      <c r="U113" s="31"/>
      <c r="V113" s="31"/>
      <c r="W113" s="31"/>
      <c r="X113" s="31"/>
      <c r="Y113" s="31"/>
      <c r="Z113" s="31"/>
    </row>
    <row r="114" spans="1:26" ht="30" customHeight="1" collapsed="1" x14ac:dyDescent="0.25">
      <c r="A114" s="1" t="s">
        <v>77</v>
      </c>
      <c r="B114" s="2"/>
      <c r="C114" s="50"/>
      <c r="D114" s="57"/>
      <c r="E114" s="57"/>
      <c r="F114" s="62"/>
      <c r="G114" s="62"/>
      <c r="H114" s="62"/>
      <c r="I114" s="62"/>
      <c r="J114" s="91"/>
      <c r="K114" s="55"/>
    </row>
    <row r="115" spans="1:26" ht="28.5" hidden="1" customHeight="1" outlineLevel="1" x14ac:dyDescent="0.25">
      <c r="A115" s="22"/>
      <c r="B115" s="12" t="s">
        <v>161</v>
      </c>
      <c r="C115" s="12" t="s">
        <v>297</v>
      </c>
      <c r="D115" s="20">
        <v>2.5000000000000001E-2</v>
      </c>
      <c r="E115" s="13">
        <v>0</v>
      </c>
      <c r="F115" s="14" t="s">
        <v>11</v>
      </c>
      <c r="G115" s="18">
        <v>1.2500000000000001E-2</v>
      </c>
      <c r="H115" s="14"/>
      <c r="I115" s="14" t="s">
        <v>354</v>
      </c>
      <c r="J115" s="38">
        <f>D115+E115+G115</f>
        <v>3.7500000000000006E-2</v>
      </c>
      <c r="K115" s="23"/>
    </row>
    <row r="116" spans="1:26" ht="28.5" hidden="1" customHeight="1" outlineLevel="1" x14ac:dyDescent="0.25">
      <c r="A116" s="22"/>
      <c r="B116" s="12" t="s">
        <v>162</v>
      </c>
      <c r="C116" s="12" t="s">
        <v>298</v>
      </c>
      <c r="D116" s="20">
        <v>2.5000000000000001E-2</v>
      </c>
      <c r="E116" s="13">
        <v>0</v>
      </c>
      <c r="F116" s="14"/>
      <c r="G116" s="19">
        <v>1.4999999999999999E-2</v>
      </c>
      <c r="H116" s="14"/>
      <c r="I116" s="14" t="s">
        <v>354</v>
      </c>
      <c r="J116" s="38">
        <f t="shared" ref="J116:J121" si="12">D116+E116+G116</f>
        <v>0.04</v>
      </c>
      <c r="K116" s="23"/>
    </row>
    <row r="117" spans="1:26" ht="28.5" hidden="1" customHeight="1" outlineLevel="1" x14ac:dyDescent="0.25">
      <c r="A117" s="22"/>
      <c r="B117" s="12" t="s">
        <v>163</v>
      </c>
      <c r="C117" s="12" t="s">
        <v>299</v>
      </c>
      <c r="D117" s="20">
        <v>2.5000000000000001E-2</v>
      </c>
      <c r="E117" s="13">
        <v>0</v>
      </c>
      <c r="F117" s="13"/>
      <c r="G117" s="18">
        <v>5.0000000000000001E-3</v>
      </c>
      <c r="H117" s="14"/>
      <c r="I117" s="14" t="s">
        <v>354</v>
      </c>
      <c r="J117" s="38">
        <f t="shared" si="12"/>
        <v>3.0000000000000002E-2</v>
      </c>
      <c r="K117" s="23"/>
    </row>
    <row r="118" spans="1:26" s="25" customFormat="1" ht="28.5" hidden="1" customHeight="1" outlineLevel="1" collapsed="1" x14ac:dyDescent="0.25">
      <c r="A118" s="22"/>
      <c r="B118" s="15" t="s">
        <v>311</v>
      </c>
      <c r="C118" s="15" t="s">
        <v>312</v>
      </c>
      <c r="D118" s="20">
        <v>2.5000000000000001E-2</v>
      </c>
      <c r="E118" s="13">
        <v>0</v>
      </c>
      <c r="F118" s="16"/>
      <c r="G118" s="19">
        <v>2.5000000000000001E-3</v>
      </c>
      <c r="H118" s="16"/>
      <c r="I118" s="16" t="s">
        <v>354</v>
      </c>
      <c r="J118" s="38">
        <f t="shared" si="12"/>
        <v>2.75E-2</v>
      </c>
      <c r="K118" s="17"/>
      <c r="M118" s="24"/>
      <c r="N118" s="31"/>
      <c r="O118" s="31"/>
      <c r="P118" s="31"/>
      <c r="Q118" s="31"/>
      <c r="R118" s="31"/>
      <c r="S118" s="31"/>
      <c r="T118" s="31"/>
      <c r="U118" s="31"/>
      <c r="V118" s="31"/>
      <c r="W118" s="31"/>
      <c r="X118" s="31"/>
      <c r="Y118" s="31"/>
      <c r="Z118" s="31"/>
    </row>
    <row r="119" spans="1:26" ht="28.5" hidden="1" customHeight="1" outlineLevel="1" x14ac:dyDescent="0.25">
      <c r="A119" s="22"/>
      <c r="B119" s="12" t="s">
        <v>313</v>
      </c>
      <c r="C119" s="12" t="s">
        <v>314</v>
      </c>
      <c r="D119" s="20">
        <v>2.5000000000000001E-2</v>
      </c>
      <c r="E119" s="13">
        <v>0</v>
      </c>
      <c r="F119" s="14"/>
      <c r="G119" s="18">
        <v>2.5000000000000001E-3</v>
      </c>
      <c r="H119" s="14"/>
      <c r="I119" s="14" t="s">
        <v>354</v>
      </c>
      <c r="J119" s="38">
        <f t="shared" si="12"/>
        <v>2.75E-2</v>
      </c>
      <c r="K119" s="23"/>
    </row>
    <row r="120" spans="1:26" ht="28.5" hidden="1" customHeight="1" outlineLevel="1" x14ac:dyDescent="0.25">
      <c r="A120" s="22"/>
      <c r="B120" s="12" t="s">
        <v>315</v>
      </c>
      <c r="C120" s="12" t="s">
        <v>316</v>
      </c>
      <c r="D120" s="20">
        <v>2.5000000000000001E-2</v>
      </c>
      <c r="E120" s="13">
        <v>0</v>
      </c>
      <c r="F120" s="14"/>
      <c r="G120" s="18">
        <v>2.5000000000000001E-3</v>
      </c>
      <c r="H120" s="14"/>
      <c r="I120" s="14" t="s">
        <v>354</v>
      </c>
      <c r="J120" s="38">
        <f t="shared" si="12"/>
        <v>2.75E-2</v>
      </c>
      <c r="K120" s="23"/>
    </row>
    <row r="121" spans="1:26" ht="28.5" hidden="1" customHeight="1" outlineLevel="1" x14ac:dyDescent="0.25">
      <c r="A121" s="22"/>
      <c r="B121" s="12" t="s">
        <v>317</v>
      </c>
      <c r="C121" s="12" t="s">
        <v>318</v>
      </c>
      <c r="D121" s="20">
        <v>2.5000000000000001E-2</v>
      </c>
      <c r="E121" s="13">
        <v>0</v>
      </c>
      <c r="F121" s="14"/>
      <c r="G121" s="19">
        <v>2.5000000000000001E-3</v>
      </c>
      <c r="H121" s="14"/>
      <c r="I121" s="14" t="s">
        <v>354</v>
      </c>
      <c r="J121" s="38">
        <f t="shared" si="12"/>
        <v>2.75E-2</v>
      </c>
      <c r="K121" s="23"/>
    </row>
    <row r="122" spans="1:26" s="25" customFormat="1" ht="30" customHeight="1" collapsed="1" x14ac:dyDescent="0.25">
      <c r="A122" s="51" t="s">
        <v>78</v>
      </c>
      <c r="B122" s="52"/>
      <c r="C122" s="53"/>
      <c r="D122" s="56">
        <f>D124</f>
        <v>2.5000000000000001E-2</v>
      </c>
      <c r="E122" s="56">
        <f>E124</f>
        <v>5.0000000000000001E-3</v>
      </c>
      <c r="F122" s="61" t="s">
        <v>23</v>
      </c>
      <c r="G122" s="61" t="str">
        <f>COUNTA(G124:G128) &amp; IF(COUNTA(G124:G128)=1, " bank: ", " banks: ") &amp; "                                 " &amp; IF(MIN(G124:G128)=MAX(G124:G128), MIN(G124:G128)*100 &amp; "%", MIN(G124:G128)*100 &amp; "%-" &amp; MAX(G124:G128)*100 &amp; "%")</f>
        <v>5 banks:                                  0.25%-2%</v>
      </c>
      <c r="H122" s="61" t="s">
        <v>23</v>
      </c>
      <c r="I122" s="45"/>
      <c r="J122" s="90" t="str">
        <f>IF(ISNUMBER(SEARCH("All", H122)), SUM(D124:E124) + H124, SUM(D124:E124))*100 &amp; "% -" &amp; MAX(J124:J128)*100 &amp; "%"</f>
        <v>3% -5%</v>
      </c>
      <c r="K122" s="54" t="s">
        <v>356</v>
      </c>
      <c r="M122" s="24"/>
      <c r="N122" s="31"/>
      <c r="O122" s="31"/>
      <c r="P122" s="31"/>
      <c r="Q122" s="31"/>
      <c r="R122" s="31"/>
      <c r="S122" s="31"/>
      <c r="T122" s="31"/>
      <c r="U122" s="31"/>
      <c r="V122" s="31"/>
      <c r="W122" s="31"/>
      <c r="X122" s="31"/>
      <c r="Y122" s="31"/>
      <c r="Z122" s="31"/>
    </row>
    <row r="123" spans="1:26" ht="30" customHeight="1" collapsed="1" x14ac:dyDescent="0.25">
      <c r="A123" s="1" t="s">
        <v>177</v>
      </c>
      <c r="B123" s="2"/>
      <c r="C123" s="50"/>
      <c r="D123" s="57"/>
      <c r="E123" s="57"/>
      <c r="F123" s="62"/>
      <c r="G123" s="62"/>
      <c r="H123" s="62"/>
      <c r="I123" s="46"/>
      <c r="J123" s="91"/>
      <c r="K123" s="55"/>
    </row>
    <row r="124" spans="1:26" ht="28.5" hidden="1" customHeight="1" outlineLevel="1" x14ac:dyDescent="0.25">
      <c r="A124" s="22"/>
      <c r="B124" s="12" t="s">
        <v>165</v>
      </c>
      <c r="C124" s="12" t="s">
        <v>248</v>
      </c>
      <c r="D124" s="20">
        <v>2.5000000000000001E-2</v>
      </c>
      <c r="E124" s="20">
        <v>5.0000000000000001E-3</v>
      </c>
      <c r="F124" s="14"/>
      <c r="G124" s="18">
        <v>2.5000000000000001E-3</v>
      </c>
      <c r="H124" s="14"/>
      <c r="I124" s="14"/>
      <c r="J124" s="38">
        <f>D124+E124+G124</f>
        <v>3.2500000000000001E-2</v>
      </c>
      <c r="K124" s="23"/>
    </row>
    <row r="125" spans="1:26" ht="28.5" hidden="1" customHeight="1" outlineLevel="1" x14ac:dyDescent="0.25">
      <c r="A125" s="22"/>
      <c r="B125" s="12" t="s">
        <v>79</v>
      </c>
      <c r="C125" s="12" t="s">
        <v>247</v>
      </c>
      <c r="D125" s="20">
        <v>2.5000000000000001E-2</v>
      </c>
      <c r="E125" s="20">
        <v>5.0000000000000001E-3</v>
      </c>
      <c r="F125" s="14" t="s">
        <v>11</v>
      </c>
      <c r="G125" s="19">
        <v>1.7500000000000002E-2</v>
      </c>
      <c r="H125" s="14" t="s">
        <v>11</v>
      </c>
      <c r="I125" s="14"/>
      <c r="J125" s="38">
        <f t="shared" ref="J125:J127" si="13">D125+E125+G125</f>
        <v>4.7500000000000001E-2</v>
      </c>
      <c r="K125" s="23"/>
    </row>
    <row r="126" spans="1:26" ht="28.5" hidden="1" customHeight="1" outlineLevel="1" x14ac:dyDescent="0.25">
      <c r="A126" s="22"/>
      <c r="B126" s="12" t="s">
        <v>80</v>
      </c>
      <c r="C126" s="12" t="s">
        <v>246</v>
      </c>
      <c r="D126" s="20">
        <v>2.5000000000000001E-2</v>
      </c>
      <c r="E126" s="20">
        <v>5.0000000000000001E-3</v>
      </c>
      <c r="F126" s="13" t="s">
        <v>11</v>
      </c>
      <c r="G126" s="18">
        <v>1.4999999999999999E-2</v>
      </c>
      <c r="H126" s="14" t="s">
        <v>11</v>
      </c>
      <c r="I126" s="14"/>
      <c r="J126" s="38">
        <f t="shared" si="13"/>
        <v>4.4999999999999998E-2</v>
      </c>
      <c r="K126" s="23"/>
    </row>
    <row r="127" spans="1:26" s="25" customFormat="1" ht="28.5" hidden="1" customHeight="1" outlineLevel="1" collapsed="1" x14ac:dyDescent="0.25">
      <c r="A127" s="22"/>
      <c r="B127" s="15" t="s">
        <v>81</v>
      </c>
      <c r="C127" s="15" t="s">
        <v>245</v>
      </c>
      <c r="D127" s="20">
        <v>2.5000000000000001E-2</v>
      </c>
      <c r="E127" s="20">
        <v>5.0000000000000001E-3</v>
      </c>
      <c r="F127" s="16" t="s">
        <v>11</v>
      </c>
      <c r="G127" s="19">
        <v>5.0000000000000001E-3</v>
      </c>
      <c r="H127" s="16" t="s">
        <v>11</v>
      </c>
      <c r="I127" s="16"/>
      <c r="J127" s="38">
        <f t="shared" si="13"/>
        <v>3.5000000000000003E-2</v>
      </c>
      <c r="K127" s="17"/>
      <c r="M127" s="24"/>
      <c r="N127" s="31"/>
      <c r="O127" s="31"/>
      <c r="P127" s="31"/>
      <c r="Q127" s="31"/>
      <c r="R127" s="31"/>
      <c r="S127" s="31"/>
      <c r="T127" s="31"/>
      <c r="U127" s="31"/>
      <c r="V127" s="31"/>
      <c r="W127" s="31"/>
      <c r="X127" s="31"/>
      <c r="Y127" s="31"/>
      <c r="Z127" s="31"/>
    </row>
    <row r="128" spans="1:26" ht="28.5" hidden="1" customHeight="1" outlineLevel="1" x14ac:dyDescent="0.25">
      <c r="A128" s="22"/>
      <c r="B128" s="12" t="s">
        <v>170</v>
      </c>
      <c r="C128" s="12" t="s">
        <v>244</v>
      </c>
      <c r="D128" s="20">
        <v>2.5000000000000001E-2</v>
      </c>
      <c r="E128" s="20">
        <v>5.0000000000000001E-3</v>
      </c>
      <c r="F128" s="14" t="s">
        <v>11</v>
      </c>
      <c r="G128" s="18">
        <v>0.02</v>
      </c>
      <c r="H128" s="14" t="s">
        <v>11</v>
      </c>
      <c r="I128" s="14"/>
      <c r="J128" s="38">
        <f>D128+E128+G128</f>
        <v>0.05</v>
      </c>
      <c r="K128" s="23"/>
    </row>
    <row r="129" spans="1:26" s="25" customFormat="1" ht="30" customHeight="1" collapsed="1" x14ac:dyDescent="0.25">
      <c r="A129" s="51" t="s">
        <v>82</v>
      </c>
      <c r="B129" s="52"/>
      <c r="C129" s="53"/>
      <c r="D129" s="56">
        <f>D131</f>
        <v>2.5000000000000001E-2</v>
      </c>
      <c r="E129" s="56">
        <f>E131</f>
        <v>0.01</v>
      </c>
      <c r="F129" s="61" t="s">
        <v>23</v>
      </c>
      <c r="G129" s="61" t="str">
        <f>COUNTA(G131:G134) &amp; IF(COUNTA(G131:G134)=1, " bank: ", " banks: ") &amp; "                                 " &amp; IF(MIN(G131:G134)=MAX(G131:G134), MIN(G131:G134)*100 &amp; "%", MIN(G131:G134)*100 &amp; "%-" &amp; MAX(G131:G134)*100 &amp; "%")</f>
        <v>4 banks:                                  1%-2%</v>
      </c>
      <c r="H129" s="61"/>
      <c r="I129" s="61" t="s">
        <v>342</v>
      </c>
      <c r="J129" s="90" t="str">
        <f>IF(ISNUMBER(SEARCH("All", H129)), SUM(D131:E131) + H131, SUM(D131:E131))*100 &amp; "% -" &amp; MAX(J131:J134)*100 &amp; "%"</f>
        <v>3.5% -5.5%</v>
      </c>
      <c r="K129" s="54" t="s">
        <v>369</v>
      </c>
      <c r="M129" s="24"/>
      <c r="N129" s="31"/>
      <c r="O129" s="31"/>
      <c r="P129" s="31"/>
      <c r="Q129" s="31"/>
      <c r="R129" s="31"/>
      <c r="S129" s="31"/>
      <c r="T129" s="31"/>
      <c r="U129" s="31"/>
      <c r="V129" s="31"/>
      <c r="W129" s="31"/>
      <c r="X129" s="31"/>
      <c r="Y129" s="31"/>
      <c r="Z129" s="31"/>
    </row>
    <row r="130" spans="1:26" ht="30" customHeight="1" collapsed="1" x14ac:dyDescent="0.25">
      <c r="A130" s="1" t="s">
        <v>83</v>
      </c>
      <c r="B130" s="2"/>
      <c r="C130" s="50"/>
      <c r="D130" s="57"/>
      <c r="E130" s="57"/>
      <c r="F130" s="62"/>
      <c r="G130" s="62"/>
      <c r="H130" s="62"/>
      <c r="I130" s="62"/>
      <c r="J130" s="91"/>
      <c r="K130" s="55"/>
    </row>
    <row r="131" spans="1:26" ht="28.5" hidden="1" customHeight="1" outlineLevel="1" x14ac:dyDescent="0.25">
      <c r="A131" s="22"/>
      <c r="B131" s="12" t="s">
        <v>84</v>
      </c>
      <c r="C131" s="12" t="s">
        <v>249</v>
      </c>
      <c r="D131" s="20">
        <v>2.5000000000000001E-2</v>
      </c>
      <c r="E131" s="13">
        <v>0.01</v>
      </c>
      <c r="F131" s="14" t="s">
        <v>11</v>
      </c>
      <c r="G131" s="18">
        <v>0.02</v>
      </c>
      <c r="H131" s="14"/>
      <c r="I131" s="14" t="s">
        <v>343</v>
      </c>
      <c r="J131" s="38">
        <f>D131+E131+G131</f>
        <v>5.5000000000000007E-2</v>
      </c>
      <c r="K131" s="23" t="s">
        <v>23</v>
      </c>
    </row>
    <row r="132" spans="1:26" ht="28.5" hidden="1" customHeight="1" outlineLevel="1" x14ac:dyDescent="0.25">
      <c r="A132" s="22"/>
      <c r="B132" s="12" t="s">
        <v>85</v>
      </c>
      <c r="C132" s="12" t="s">
        <v>252</v>
      </c>
      <c r="D132" s="20">
        <v>2.5000000000000001E-2</v>
      </c>
      <c r="E132" s="13">
        <v>0.01</v>
      </c>
      <c r="F132" s="14" t="s">
        <v>11</v>
      </c>
      <c r="G132" s="19">
        <v>0.01</v>
      </c>
      <c r="H132" s="14"/>
      <c r="I132" s="14" t="s">
        <v>343</v>
      </c>
      <c r="J132" s="38">
        <f t="shared" ref="J132" si="14">D132+E132+G132</f>
        <v>4.5000000000000005E-2</v>
      </c>
      <c r="K132" s="23"/>
    </row>
    <row r="133" spans="1:26" ht="28.5" hidden="1" customHeight="1" outlineLevel="1" x14ac:dyDescent="0.25">
      <c r="A133" s="22"/>
      <c r="B133" s="12" t="s">
        <v>171</v>
      </c>
      <c r="C133" s="12" t="s">
        <v>251</v>
      </c>
      <c r="D133" s="20">
        <v>2.5000000000000001E-2</v>
      </c>
      <c r="E133" s="13">
        <v>0.01</v>
      </c>
      <c r="F133" s="13"/>
      <c r="G133" s="18">
        <v>0.02</v>
      </c>
      <c r="H133" s="14"/>
      <c r="I133" s="14" t="s">
        <v>343</v>
      </c>
      <c r="J133" s="38">
        <f>D133+E133+G133</f>
        <v>5.5000000000000007E-2</v>
      </c>
      <c r="K133" s="23"/>
    </row>
    <row r="134" spans="1:26" s="25" customFormat="1" ht="28.5" hidden="1" customHeight="1" outlineLevel="1" collapsed="1" x14ac:dyDescent="0.25">
      <c r="A134" s="22"/>
      <c r="B134" s="15" t="s">
        <v>86</v>
      </c>
      <c r="C134" s="15" t="s">
        <v>250</v>
      </c>
      <c r="D134" s="20">
        <v>2.5000000000000001E-2</v>
      </c>
      <c r="E134" s="13">
        <v>0.01</v>
      </c>
      <c r="F134" s="16" t="s">
        <v>11</v>
      </c>
      <c r="G134" s="19">
        <v>0.02</v>
      </c>
      <c r="H134" s="16"/>
      <c r="I134" s="16" t="s">
        <v>343</v>
      </c>
      <c r="J134" s="38">
        <f>D134+E134+G134</f>
        <v>5.5000000000000007E-2</v>
      </c>
      <c r="K134" s="17" t="s">
        <v>23</v>
      </c>
      <c r="M134" s="24"/>
      <c r="N134" s="31"/>
      <c r="O134" s="31"/>
      <c r="P134" s="31"/>
      <c r="Q134" s="31"/>
      <c r="R134" s="31"/>
      <c r="S134" s="31"/>
      <c r="T134" s="31"/>
      <c r="U134" s="31"/>
      <c r="V134" s="31"/>
      <c r="W134" s="31"/>
      <c r="X134" s="31"/>
      <c r="Y134" s="31"/>
      <c r="Z134" s="31"/>
    </row>
    <row r="135" spans="1:26" s="25" customFormat="1" ht="30" customHeight="1" collapsed="1" x14ac:dyDescent="0.25">
      <c r="A135" s="51" t="s">
        <v>87</v>
      </c>
      <c r="B135" s="52"/>
      <c r="C135" s="53"/>
      <c r="D135" s="56">
        <f>D137</f>
        <v>2.5000000000000001E-2</v>
      </c>
      <c r="E135" s="56">
        <f>E137</f>
        <v>5.0000000000000001E-3</v>
      </c>
      <c r="F135" s="61" t="s">
        <v>23</v>
      </c>
      <c r="G135" s="61" t="str">
        <f>COUNTA(G137:G141) &amp; IF(COUNTA(G137:G141)=1, " bank: ", " banks: ") &amp; "                                 " &amp; IF(MIN(G137:G141)=MAX(G137:G141), MIN(G137:G141)*100 &amp; "%", MIN(G137:G141)*100 &amp; "% - " &amp; MAX(G137:G141)*100 &amp; "%")</f>
        <v>5 banks:                                  0.5% - 1%</v>
      </c>
      <c r="H135" s="61" t="s">
        <v>23</v>
      </c>
      <c r="I135" s="45"/>
      <c r="J135" s="90" t="str">
        <f>IF(ISNUMBER(SEARCH("All", H135)), SUM(D137:E137) + H137, SUM(D137:E137))*100 &amp; "% - " &amp; MAX(J137:J141)*100 &amp; "%"</f>
        <v>3% - 4%</v>
      </c>
      <c r="K135" s="54"/>
      <c r="M135" s="24"/>
      <c r="N135" s="31"/>
      <c r="O135" s="31"/>
      <c r="P135" s="31"/>
      <c r="Q135" s="31"/>
      <c r="R135" s="31"/>
      <c r="S135" s="31"/>
      <c r="T135" s="31"/>
      <c r="U135" s="31"/>
      <c r="V135" s="31"/>
      <c r="W135" s="31"/>
      <c r="X135" s="31"/>
      <c r="Y135" s="31"/>
      <c r="Z135" s="31"/>
    </row>
    <row r="136" spans="1:26" ht="30" customHeight="1" collapsed="1" x14ac:dyDescent="0.25">
      <c r="A136" s="1" t="s">
        <v>88</v>
      </c>
      <c r="B136" s="2"/>
      <c r="C136" s="50"/>
      <c r="D136" s="57"/>
      <c r="E136" s="57"/>
      <c r="F136" s="62"/>
      <c r="G136" s="62"/>
      <c r="H136" s="62"/>
      <c r="I136" s="46"/>
      <c r="J136" s="91"/>
      <c r="K136" s="55"/>
    </row>
    <row r="137" spans="1:26" ht="28.5" hidden="1" customHeight="1" outlineLevel="1" x14ac:dyDescent="0.25">
      <c r="A137" s="22"/>
      <c r="B137" s="12" t="s">
        <v>89</v>
      </c>
      <c r="C137" s="12" t="s">
        <v>255</v>
      </c>
      <c r="D137" s="20">
        <v>2.5000000000000001E-2</v>
      </c>
      <c r="E137" s="20">
        <v>5.0000000000000001E-3</v>
      </c>
      <c r="F137" s="14" t="s">
        <v>11</v>
      </c>
      <c r="G137" s="18">
        <v>0.01</v>
      </c>
      <c r="H137" s="14" t="s">
        <v>11</v>
      </c>
      <c r="I137" s="14"/>
      <c r="J137" s="38">
        <f>D137+E137+G137</f>
        <v>0.04</v>
      </c>
      <c r="K137" s="23"/>
    </row>
    <row r="138" spans="1:26" ht="28.5" hidden="1" customHeight="1" outlineLevel="1" x14ac:dyDescent="0.25">
      <c r="A138" s="22"/>
      <c r="B138" s="12" t="s">
        <v>90</v>
      </c>
      <c r="C138" s="12" t="s">
        <v>254</v>
      </c>
      <c r="D138" s="20">
        <v>2.5000000000000001E-2</v>
      </c>
      <c r="E138" s="20">
        <v>5.0000000000000001E-3</v>
      </c>
      <c r="F138" s="14" t="s">
        <v>11</v>
      </c>
      <c r="G138" s="19">
        <v>5.0000000000000001E-3</v>
      </c>
      <c r="H138" s="14" t="s">
        <v>11</v>
      </c>
      <c r="I138" s="14"/>
      <c r="J138" s="38">
        <f t="shared" ref="J138:J140" si="15">D138+E138+G138</f>
        <v>3.5000000000000003E-2</v>
      </c>
      <c r="K138" s="23"/>
    </row>
    <row r="139" spans="1:26" ht="28.5" hidden="1" customHeight="1" outlineLevel="1" x14ac:dyDescent="0.25">
      <c r="A139" s="22"/>
      <c r="B139" s="12" t="s">
        <v>91</v>
      </c>
      <c r="C139" s="12" t="s">
        <v>253</v>
      </c>
      <c r="D139" s="20">
        <v>2.5000000000000001E-2</v>
      </c>
      <c r="E139" s="20">
        <v>5.0000000000000001E-3</v>
      </c>
      <c r="F139" s="13" t="s">
        <v>11</v>
      </c>
      <c r="G139" s="18">
        <v>5.0000000000000001E-3</v>
      </c>
      <c r="H139" s="14" t="s">
        <v>11</v>
      </c>
      <c r="I139" s="14"/>
      <c r="J139" s="38">
        <f t="shared" si="15"/>
        <v>3.5000000000000003E-2</v>
      </c>
      <c r="K139" s="23"/>
    </row>
    <row r="140" spans="1:26" s="25" customFormat="1" ht="28.5" hidden="1" customHeight="1" outlineLevel="1" collapsed="1" x14ac:dyDescent="0.25">
      <c r="A140" s="22"/>
      <c r="B140" s="15" t="s">
        <v>92</v>
      </c>
      <c r="C140" s="15" t="s">
        <v>256</v>
      </c>
      <c r="D140" s="20">
        <v>2.5000000000000001E-2</v>
      </c>
      <c r="E140" s="20">
        <v>5.0000000000000001E-3</v>
      </c>
      <c r="F140" s="16" t="s">
        <v>11</v>
      </c>
      <c r="G140" s="19">
        <v>5.0000000000000001E-3</v>
      </c>
      <c r="H140" s="16" t="s">
        <v>11</v>
      </c>
      <c r="I140" s="16"/>
      <c r="J140" s="38">
        <f t="shared" si="15"/>
        <v>3.5000000000000003E-2</v>
      </c>
      <c r="K140" s="17"/>
      <c r="M140" s="24"/>
      <c r="N140" s="31"/>
      <c r="O140" s="31"/>
      <c r="P140" s="31"/>
      <c r="Q140" s="31"/>
      <c r="R140" s="31"/>
      <c r="S140" s="31"/>
      <c r="T140" s="31"/>
      <c r="U140" s="31"/>
      <c r="V140" s="31"/>
      <c r="W140" s="31"/>
      <c r="X140" s="31"/>
      <c r="Y140" s="31"/>
      <c r="Z140" s="31"/>
    </row>
    <row r="141" spans="1:26" ht="28.5" hidden="1" customHeight="1" outlineLevel="1" x14ac:dyDescent="0.25">
      <c r="A141" s="22"/>
      <c r="B141" s="12" t="s">
        <v>153</v>
      </c>
      <c r="C141" s="12" t="s">
        <v>257</v>
      </c>
      <c r="D141" s="20">
        <v>2.5000000000000001E-2</v>
      </c>
      <c r="E141" s="20">
        <v>5.0000000000000001E-3</v>
      </c>
      <c r="F141" s="14" t="s">
        <v>11</v>
      </c>
      <c r="G141" s="18">
        <v>5.0000000000000001E-3</v>
      </c>
      <c r="H141" s="14" t="s">
        <v>11</v>
      </c>
      <c r="I141" s="14"/>
      <c r="J141" s="38">
        <f>D141+E141+G141</f>
        <v>3.5000000000000003E-2</v>
      </c>
      <c r="K141" s="23"/>
    </row>
    <row r="142" spans="1:26" s="25" customFormat="1" ht="30" customHeight="1" collapsed="1" x14ac:dyDescent="0.25">
      <c r="A142" s="51" t="s">
        <v>93</v>
      </c>
      <c r="B142" s="52"/>
      <c r="C142" s="53"/>
      <c r="D142" s="56">
        <f>D144</f>
        <v>2.5000000000000001E-2</v>
      </c>
      <c r="E142" s="56">
        <f>E144</f>
        <v>0</v>
      </c>
      <c r="F142" s="61" t="s">
        <v>23</v>
      </c>
      <c r="G142" s="61" t="str">
        <f>COUNTA(G144:G147) &amp; IF(COUNTA(G144:G147)=1, " bank: ", " banks: ") &amp; "                                 " &amp; IF(MIN(G144:G147)=MAX(G144:G147), MIN(G144:G147)*100 &amp; "%", MIN(G144:G147)*100 &amp; "%-" &amp; MAX(G144:G147)*100 &amp; "%")</f>
        <v>4 banks:                                  0.438%-2%</v>
      </c>
      <c r="H142" s="61"/>
      <c r="I142" s="61" t="s">
        <v>344</v>
      </c>
      <c r="J142" s="90" t="str">
        <f>IF(ISNUMBER(SEARCH("All", H142)), SUM(D144:E144) + H144, SUM(D144:E144))*100 &amp; "% -" &amp; MAX(J144:J147)*100 &amp; "%"</f>
        <v>2.5% -4.5%</v>
      </c>
      <c r="K142" s="54" t="s">
        <v>376</v>
      </c>
      <c r="M142" s="24"/>
      <c r="N142" s="31"/>
      <c r="O142" s="31"/>
      <c r="P142" s="31"/>
      <c r="Q142" s="31"/>
      <c r="R142" s="31"/>
      <c r="S142" s="31"/>
      <c r="T142" s="31"/>
      <c r="U142" s="31"/>
      <c r="V142" s="31"/>
      <c r="W142" s="31"/>
      <c r="X142" s="31"/>
      <c r="Y142" s="31"/>
      <c r="Z142" s="31"/>
    </row>
    <row r="143" spans="1:26" ht="30" customHeight="1" collapsed="1" x14ac:dyDescent="0.25">
      <c r="A143" s="1" t="s">
        <v>94</v>
      </c>
      <c r="B143" s="2"/>
      <c r="C143" s="50"/>
      <c r="D143" s="57"/>
      <c r="E143" s="57"/>
      <c r="F143" s="62"/>
      <c r="G143" s="62"/>
      <c r="H143" s="62"/>
      <c r="I143" s="62"/>
      <c r="J143" s="91"/>
      <c r="K143" s="55"/>
    </row>
    <row r="144" spans="1:26" ht="28.5" hidden="1" customHeight="1" outlineLevel="1" x14ac:dyDescent="0.25">
      <c r="A144" s="22"/>
      <c r="B144" s="12" t="s">
        <v>95</v>
      </c>
      <c r="C144" s="12" t="s">
        <v>258</v>
      </c>
      <c r="D144" s="20">
        <v>2.5000000000000001E-2</v>
      </c>
      <c r="E144" s="13">
        <v>0</v>
      </c>
      <c r="F144" s="14" t="s">
        <v>11</v>
      </c>
      <c r="G144" s="18">
        <v>0.02</v>
      </c>
      <c r="H144" s="14"/>
      <c r="I144" s="14" t="s">
        <v>345</v>
      </c>
      <c r="J144" s="38">
        <f>SUM(D144:E144,G144)</f>
        <v>4.4999999999999998E-2</v>
      </c>
      <c r="K144" s="23"/>
    </row>
    <row r="145" spans="1:26" ht="28.5" hidden="1" customHeight="1" outlineLevel="1" x14ac:dyDescent="0.25">
      <c r="A145" s="22"/>
      <c r="B145" s="12" t="s">
        <v>96</v>
      </c>
      <c r="C145" s="12" t="s">
        <v>259</v>
      </c>
      <c r="D145" s="20">
        <v>2.5000000000000001E-2</v>
      </c>
      <c r="E145" s="13">
        <v>0</v>
      </c>
      <c r="F145" s="14" t="s">
        <v>11</v>
      </c>
      <c r="G145" s="19">
        <v>1.2500000000000001E-2</v>
      </c>
      <c r="H145" s="14"/>
      <c r="I145" s="14" t="s">
        <v>345</v>
      </c>
      <c r="J145" s="38">
        <f t="shared" ref="J145:J147" si="16">SUM(D145:E145,G145)</f>
        <v>3.7500000000000006E-2</v>
      </c>
      <c r="K145" s="23"/>
    </row>
    <row r="146" spans="1:26" ht="28.5" hidden="1" customHeight="1" outlineLevel="1" x14ac:dyDescent="0.25">
      <c r="A146" s="22"/>
      <c r="B146" s="12" t="s">
        <v>97</v>
      </c>
      <c r="C146" s="12" t="s">
        <v>260</v>
      </c>
      <c r="D146" s="20">
        <v>2.5000000000000001E-2</v>
      </c>
      <c r="E146" s="13">
        <v>0</v>
      </c>
      <c r="F146" s="13"/>
      <c r="G146" s="18">
        <v>4.3800000000000002E-3</v>
      </c>
      <c r="H146" s="14"/>
      <c r="I146" s="14" t="s">
        <v>345</v>
      </c>
      <c r="J146" s="38">
        <f>SUM(D146:E146,G146)</f>
        <v>2.9380000000000003E-2</v>
      </c>
      <c r="K146" s="23" t="s">
        <v>373</v>
      </c>
    </row>
    <row r="147" spans="1:26" s="25" customFormat="1" ht="28.5" hidden="1" customHeight="1" outlineLevel="1" collapsed="1" x14ac:dyDescent="0.25">
      <c r="A147" s="22"/>
      <c r="B147" s="15" t="s">
        <v>152</v>
      </c>
      <c r="C147" s="15" t="s">
        <v>261</v>
      </c>
      <c r="D147" s="20">
        <v>2.5000000000000001E-2</v>
      </c>
      <c r="E147" s="13">
        <v>0</v>
      </c>
      <c r="F147" s="16" t="s">
        <v>11</v>
      </c>
      <c r="G147" s="19">
        <v>0.01</v>
      </c>
      <c r="H147" s="16"/>
      <c r="I147" s="16" t="s">
        <v>345</v>
      </c>
      <c r="J147" s="38">
        <f t="shared" si="16"/>
        <v>3.5000000000000003E-2</v>
      </c>
      <c r="K147" s="17"/>
      <c r="M147" s="24"/>
      <c r="N147" s="31"/>
      <c r="O147" s="31"/>
      <c r="P147" s="31"/>
      <c r="Q147" s="31"/>
      <c r="R147" s="31"/>
      <c r="S147" s="31"/>
      <c r="T147" s="31"/>
      <c r="U147" s="31"/>
      <c r="V147" s="31"/>
      <c r="W147" s="31"/>
      <c r="X147" s="31"/>
      <c r="Y147" s="31"/>
      <c r="Z147" s="31"/>
    </row>
    <row r="148" spans="1:26" s="25" customFormat="1" ht="30" customHeight="1" collapsed="1" x14ac:dyDescent="0.25">
      <c r="A148" s="51" t="s">
        <v>98</v>
      </c>
      <c r="B148" s="52"/>
      <c r="C148" s="53"/>
      <c r="D148" s="56">
        <f>D150</f>
        <v>2.5000000000000001E-2</v>
      </c>
      <c r="E148" s="56">
        <f>E150</f>
        <v>0.02</v>
      </c>
      <c r="F148" s="61" t="str">
        <f>COUNTA(F150:F154) &amp; IF(COUNTA(F150:F154)=1, " bank: ", " banks: ") &amp; "                                 " &amp; IF(MIN(F150:F154)=MAX(F150:F154), MIN(F150:F154)*100 &amp; "%", MIN(F150:F154)*100 &amp; "%-" &amp; MAX(F150:F154)*100 &amp; "%")</f>
        <v>1 bank:                                  1%</v>
      </c>
      <c r="G148" s="61" t="str">
        <f>COUNTA(G150:G154) &amp; IF(COUNTA(G150:G154)=1, " bank: ", " banks: ") &amp; "                                 " &amp; IF(MIN(G150:G154)=MAX(G150:G154), MIN(G150:G154)*100 &amp; "%", MIN(G150:G154)*100 &amp; "%-" &amp; MAX(G150:G154)*100 &amp; "%")</f>
        <v>5 banks:                                  0.25%-2%</v>
      </c>
      <c r="H148" s="61"/>
      <c r="I148" s="45"/>
      <c r="J148" s="90" t="str">
        <f>IF(ISNUMBER(SEARCH("All", H148)), SUM(D150:E150) + H150, SUM(D150:E150))*100 &amp; "% -" &amp; MAX(J150:J154)*100 &amp; "%"</f>
        <v>4.5% -6.5%</v>
      </c>
      <c r="K148" s="54"/>
      <c r="M148" s="24"/>
      <c r="N148" s="31"/>
      <c r="O148" s="31"/>
      <c r="P148" s="31"/>
      <c r="Q148" s="31"/>
      <c r="R148" s="31"/>
      <c r="S148" s="31"/>
      <c r="T148" s="31"/>
      <c r="U148" s="31"/>
      <c r="V148" s="31"/>
      <c r="W148" s="31"/>
      <c r="X148" s="31"/>
      <c r="Y148" s="31"/>
      <c r="Z148" s="31"/>
    </row>
    <row r="149" spans="1:26" ht="30" customHeight="1" collapsed="1" x14ac:dyDescent="0.25">
      <c r="A149" s="1" t="s">
        <v>99</v>
      </c>
      <c r="B149" s="2"/>
      <c r="C149" s="50"/>
      <c r="D149" s="57"/>
      <c r="E149" s="57"/>
      <c r="F149" s="62"/>
      <c r="G149" s="62"/>
      <c r="H149" s="62"/>
      <c r="I149" s="46"/>
      <c r="J149" s="91"/>
      <c r="K149" s="55"/>
    </row>
    <row r="150" spans="1:26" ht="28.5" hidden="1" customHeight="1" outlineLevel="1" x14ac:dyDescent="0.25">
      <c r="A150" s="22"/>
      <c r="B150" s="12" t="s">
        <v>100</v>
      </c>
      <c r="C150" s="12" t="s">
        <v>264</v>
      </c>
      <c r="D150" s="20">
        <v>2.5000000000000001E-2</v>
      </c>
      <c r="E150" s="13">
        <v>0.02</v>
      </c>
      <c r="F150" s="14"/>
      <c r="G150" s="18">
        <v>1.2500000000000001E-2</v>
      </c>
      <c r="H150" s="14"/>
      <c r="I150" s="14"/>
      <c r="J150" s="38">
        <f>D150+E150+MAX(F150,G150)</f>
        <v>5.7499999999999996E-2</v>
      </c>
      <c r="K150" s="23"/>
    </row>
    <row r="151" spans="1:26" ht="28.5" hidden="1" customHeight="1" outlineLevel="1" x14ac:dyDescent="0.25">
      <c r="A151" s="22"/>
      <c r="B151" s="12" t="s">
        <v>319</v>
      </c>
      <c r="C151" s="12" t="s">
        <v>265</v>
      </c>
      <c r="D151" s="20">
        <v>2.5000000000000001E-2</v>
      </c>
      <c r="E151" s="13">
        <v>0.02</v>
      </c>
      <c r="F151" s="14"/>
      <c r="G151" s="19">
        <v>2.5000000000000001E-3</v>
      </c>
      <c r="H151" s="14"/>
      <c r="I151" s="14"/>
      <c r="J151" s="38">
        <f t="shared" ref="J151:J154" si="17">D151+E151+MAX(F151,G151)</f>
        <v>4.7500000000000001E-2</v>
      </c>
      <c r="K151" s="23"/>
    </row>
    <row r="152" spans="1:26" ht="28.5" hidden="1" customHeight="1" outlineLevel="1" x14ac:dyDescent="0.25">
      <c r="A152" s="22"/>
      <c r="B152" s="12" t="s">
        <v>149</v>
      </c>
      <c r="C152" s="12" t="s">
        <v>263</v>
      </c>
      <c r="D152" s="20">
        <v>2.5000000000000001E-2</v>
      </c>
      <c r="E152" s="13">
        <v>0.02</v>
      </c>
      <c r="F152" s="13"/>
      <c r="G152" s="18">
        <v>1.7500000000000002E-2</v>
      </c>
      <c r="H152" s="14"/>
      <c r="I152" s="14"/>
      <c r="J152" s="38">
        <f t="shared" si="17"/>
        <v>6.25E-2</v>
      </c>
      <c r="K152" s="23"/>
    </row>
    <row r="153" spans="1:26" s="25" customFormat="1" ht="28.5" hidden="1" customHeight="1" outlineLevel="1" collapsed="1" x14ac:dyDescent="0.25">
      <c r="A153" s="22"/>
      <c r="B153" s="15" t="s">
        <v>101</v>
      </c>
      <c r="C153" s="15" t="s">
        <v>262</v>
      </c>
      <c r="D153" s="20">
        <v>2.5000000000000001E-2</v>
      </c>
      <c r="E153" s="13">
        <v>0.02</v>
      </c>
      <c r="F153" s="16">
        <v>0.01</v>
      </c>
      <c r="G153" s="19">
        <v>0.02</v>
      </c>
      <c r="H153" s="16"/>
      <c r="I153" s="16"/>
      <c r="J153" s="38">
        <f>D153+E153+MAX(F153,G153)</f>
        <v>6.5000000000000002E-2</v>
      </c>
      <c r="K153" s="17"/>
      <c r="M153" s="24"/>
      <c r="N153" s="31"/>
      <c r="O153" s="31"/>
      <c r="P153" s="31"/>
      <c r="Q153" s="31"/>
      <c r="R153" s="31"/>
      <c r="S153" s="31"/>
      <c r="T153" s="31"/>
      <c r="U153" s="31"/>
      <c r="V153" s="31"/>
      <c r="W153" s="31"/>
      <c r="X153" s="31"/>
      <c r="Y153" s="31"/>
      <c r="Z153" s="31"/>
    </row>
    <row r="154" spans="1:26" ht="28.5" hidden="1" customHeight="1" outlineLevel="1" x14ac:dyDescent="0.25">
      <c r="A154" s="22"/>
      <c r="B154" s="12" t="s">
        <v>102</v>
      </c>
      <c r="C154" s="12" t="s">
        <v>266</v>
      </c>
      <c r="D154" s="20">
        <v>2.5000000000000001E-2</v>
      </c>
      <c r="E154" s="13">
        <v>0.02</v>
      </c>
      <c r="F154" s="14"/>
      <c r="G154" s="18">
        <v>2.5000000000000001E-3</v>
      </c>
      <c r="H154" s="14"/>
      <c r="I154" s="14"/>
      <c r="J154" s="38">
        <f t="shared" si="17"/>
        <v>4.7500000000000001E-2</v>
      </c>
      <c r="K154" s="23"/>
    </row>
    <row r="155" spans="1:26" s="25" customFormat="1" ht="30" customHeight="1" collapsed="1" x14ac:dyDescent="0.25">
      <c r="A155" s="51" t="s">
        <v>103</v>
      </c>
      <c r="B155" s="52"/>
      <c r="C155" s="53"/>
      <c r="D155" s="56">
        <f>D157</f>
        <v>2.5000000000000001E-2</v>
      </c>
      <c r="E155" s="56">
        <f>E157</f>
        <v>0</v>
      </c>
      <c r="F155" s="61" t="s">
        <v>23</v>
      </c>
      <c r="G155" s="61" t="str">
        <f>COUNTA(G157:G163) &amp; IF(COUNTA(G157:G163)=1, " bank: ", " banks: ") &amp; "                                 " &amp; IF(MIN(G157:G163)=MAX(G157:G163), MIN(G157:G163)*100 &amp; "%", MIN(G157:G163)*100 &amp; "%-" &amp; MAX(G157:G163)*100 &amp; "%")</f>
        <v>7 banks:                                  0.25%-1%</v>
      </c>
      <c r="H155" s="61"/>
      <c r="I155" s="61" t="s">
        <v>371</v>
      </c>
      <c r="J155" s="90" t="str">
        <f>IF(ISNUMBER(SEARCH("All", H155)), SUM(D157:E157) + H157, SUM(D157:E157))*100 &amp; "% -" &amp; MAX(J157:J163)*100 &amp; "%"</f>
        <v>2.5% -3.5%</v>
      </c>
      <c r="K155" s="54" t="s">
        <v>377</v>
      </c>
      <c r="M155" s="24"/>
      <c r="N155" s="31"/>
      <c r="O155" s="31"/>
      <c r="P155" s="31"/>
      <c r="Q155" s="31"/>
      <c r="R155" s="31"/>
      <c r="S155" s="31"/>
      <c r="T155" s="31"/>
      <c r="U155" s="31"/>
      <c r="V155" s="31"/>
      <c r="W155" s="31"/>
      <c r="X155" s="31"/>
      <c r="Y155" s="31"/>
      <c r="Z155" s="31"/>
    </row>
    <row r="156" spans="1:26" ht="30" customHeight="1" collapsed="1" x14ac:dyDescent="0.25">
      <c r="A156" s="1" t="s">
        <v>104</v>
      </c>
      <c r="B156" s="2"/>
      <c r="C156" s="50"/>
      <c r="D156" s="57"/>
      <c r="E156" s="57"/>
      <c r="F156" s="62"/>
      <c r="G156" s="62"/>
      <c r="H156" s="62"/>
      <c r="I156" s="62"/>
      <c r="J156" s="91"/>
      <c r="K156" s="55"/>
    </row>
    <row r="157" spans="1:26" ht="28.5" hidden="1" customHeight="1" outlineLevel="1" x14ac:dyDescent="0.25">
      <c r="A157" s="22"/>
      <c r="B157" s="12" t="s">
        <v>105</v>
      </c>
      <c r="C157" s="12" t="s">
        <v>271</v>
      </c>
      <c r="D157" s="20">
        <v>2.5000000000000001E-2</v>
      </c>
      <c r="E157" s="13">
        <v>0</v>
      </c>
      <c r="F157" s="14" t="s">
        <v>11</v>
      </c>
      <c r="G157" s="18">
        <v>5.0000000000000001E-3</v>
      </c>
      <c r="H157" s="14"/>
      <c r="I157" s="14" t="s">
        <v>351</v>
      </c>
      <c r="J157" s="38">
        <f>D157+E157+G157</f>
        <v>3.0000000000000002E-2</v>
      </c>
      <c r="K157" s="23"/>
    </row>
    <row r="158" spans="1:26" ht="28.5" hidden="1" customHeight="1" outlineLevel="1" x14ac:dyDescent="0.25">
      <c r="A158" s="22"/>
      <c r="B158" s="12" t="s">
        <v>106</v>
      </c>
      <c r="C158" s="12" t="s">
        <v>267</v>
      </c>
      <c r="D158" s="20">
        <v>2.5000000000000001E-2</v>
      </c>
      <c r="E158" s="13">
        <v>0</v>
      </c>
      <c r="F158" s="14" t="s">
        <v>11</v>
      </c>
      <c r="G158" s="19">
        <v>0.01</v>
      </c>
      <c r="H158" s="14"/>
      <c r="I158" s="14" t="s">
        <v>351</v>
      </c>
      <c r="J158" s="38">
        <f t="shared" ref="J158:J163" si="18">D158+E158+G158</f>
        <v>3.5000000000000003E-2</v>
      </c>
      <c r="K158" s="23"/>
    </row>
    <row r="159" spans="1:26" ht="28.5" hidden="1" customHeight="1" outlineLevel="1" x14ac:dyDescent="0.25">
      <c r="A159" s="22"/>
      <c r="B159" s="12" t="s">
        <v>107</v>
      </c>
      <c r="C159" s="12" t="s">
        <v>269</v>
      </c>
      <c r="D159" s="20">
        <v>2.5000000000000001E-2</v>
      </c>
      <c r="E159" s="13">
        <v>0</v>
      </c>
      <c r="F159" s="13" t="s">
        <v>11</v>
      </c>
      <c r="G159" s="18">
        <v>7.4999999999999997E-3</v>
      </c>
      <c r="H159" s="14"/>
      <c r="I159" s="14" t="s">
        <v>351</v>
      </c>
      <c r="J159" s="38">
        <f t="shared" si="18"/>
        <v>3.2500000000000001E-2</v>
      </c>
      <c r="K159" s="23"/>
    </row>
    <row r="160" spans="1:26" s="25" customFormat="1" ht="28.5" hidden="1" customHeight="1" outlineLevel="1" collapsed="1" x14ac:dyDescent="0.25">
      <c r="A160" s="22"/>
      <c r="B160" s="15" t="s">
        <v>108</v>
      </c>
      <c r="C160" s="15" t="s">
        <v>272</v>
      </c>
      <c r="D160" s="20">
        <v>2.5000000000000001E-2</v>
      </c>
      <c r="E160" s="13">
        <v>0</v>
      </c>
      <c r="F160" s="16" t="s">
        <v>11</v>
      </c>
      <c r="G160" s="19">
        <v>2.5000000000000001E-3</v>
      </c>
      <c r="H160" s="16"/>
      <c r="I160" s="16"/>
      <c r="J160" s="38">
        <f t="shared" si="18"/>
        <v>2.75E-2</v>
      </c>
      <c r="K160" s="17"/>
      <c r="M160" s="24"/>
      <c r="N160" s="31"/>
      <c r="O160" s="31"/>
      <c r="P160" s="31"/>
      <c r="Q160" s="31"/>
      <c r="R160" s="31"/>
      <c r="S160" s="31"/>
      <c r="T160" s="31"/>
      <c r="U160" s="31"/>
      <c r="V160" s="31"/>
      <c r="W160" s="31"/>
      <c r="X160" s="31"/>
      <c r="Y160" s="31"/>
      <c r="Z160" s="31"/>
    </row>
    <row r="161" spans="1:26" ht="28.5" hidden="1" customHeight="1" outlineLevel="1" x14ac:dyDescent="0.25">
      <c r="A161" s="22"/>
      <c r="B161" s="12" t="s">
        <v>109</v>
      </c>
      <c r="C161" s="12" t="s">
        <v>268</v>
      </c>
      <c r="D161" s="20">
        <v>2.5000000000000001E-2</v>
      </c>
      <c r="E161" s="13">
        <v>0</v>
      </c>
      <c r="F161" s="14" t="s">
        <v>11</v>
      </c>
      <c r="G161" s="18">
        <v>7.4999999999999997E-3</v>
      </c>
      <c r="H161" s="14"/>
      <c r="I161" s="14"/>
      <c r="J161" s="38">
        <f t="shared" si="18"/>
        <v>3.2500000000000001E-2</v>
      </c>
      <c r="K161" s="23"/>
    </row>
    <row r="162" spans="1:26" ht="28.5" hidden="1" customHeight="1" outlineLevel="1" x14ac:dyDescent="0.25">
      <c r="A162" s="22"/>
      <c r="B162" s="12" t="s">
        <v>172</v>
      </c>
      <c r="C162" s="12" t="s">
        <v>273</v>
      </c>
      <c r="D162" s="20">
        <v>2.5000000000000001E-2</v>
      </c>
      <c r="E162" s="13">
        <v>0</v>
      </c>
      <c r="F162" s="14"/>
      <c r="G162" s="18">
        <v>2.5000000000000001E-3</v>
      </c>
      <c r="H162" s="14"/>
      <c r="I162" s="14"/>
      <c r="J162" s="38">
        <f t="shared" si="18"/>
        <v>2.75E-2</v>
      </c>
      <c r="K162" s="23"/>
    </row>
    <row r="163" spans="1:26" ht="28.5" hidden="1" customHeight="1" outlineLevel="1" x14ac:dyDescent="0.25">
      <c r="A163" s="22"/>
      <c r="B163" s="12" t="s">
        <v>110</v>
      </c>
      <c r="C163" s="12" t="s">
        <v>270</v>
      </c>
      <c r="D163" s="20">
        <v>2.5000000000000001E-2</v>
      </c>
      <c r="E163" s="13">
        <v>0</v>
      </c>
      <c r="F163" s="14" t="s">
        <v>11</v>
      </c>
      <c r="G163" s="19">
        <v>5.0000000000000001E-3</v>
      </c>
      <c r="H163" s="14"/>
      <c r="I163" s="14" t="s">
        <v>351</v>
      </c>
      <c r="J163" s="38">
        <f t="shared" si="18"/>
        <v>3.0000000000000002E-2</v>
      </c>
      <c r="K163" s="23" t="s">
        <v>370</v>
      </c>
    </row>
    <row r="164" spans="1:26" s="25" customFormat="1" ht="30" customHeight="1" collapsed="1" x14ac:dyDescent="0.25">
      <c r="A164" s="51" t="s">
        <v>111</v>
      </c>
      <c r="B164" s="52"/>
      <c r="C164" s="53"/>
      <c r="D164" s="56">
        <f>D166</f>
        <v>2.5000000000000001E-2</v>
      </c>
      <c r="E164" s="56">
        <f>E166</f>
        <v>1.4999999999999999E-2</v>
      </c>
      <c r="F164" s="61" t="s">
        <v>23</v>
      </c>
      <c r="G164" s="61" t="str">
        <f>COUNTA(G166:G170) &amp; IF(COUNTA(G166:G170)=1, " bank: ", " banks: ") &amp; "                                 " &amp; IF(MIN(G166:G170)=MAX(G166:G170), MIN(G166:G170)*100 &amp; "%", MIN(G166:G170)*100 &amp; "%-" &amp; MAX(G166:G170)*100 &amp; "%")</f>
        <v>5 banks:                                  0.25%-2%</v>
      </c>
      <c r="H164" s="61"/>
      <c r="I164" s="45"/>
      <c r="J164" s="90" t="str">
        <f>IF(ISNUMBER(SEARCH("All", H164)), SUM(D166:E166) + H166, SUM(D166:E166))*100 &amp; "% -" &amp; MAX(J166:J170)*100 &amp; "%"</f>
        <v>4% -6%</v>
      </c>
      <c r="K164" s="54"/>
      <c r="M164" s="24"/>
      <c r="N164" s="31"/>
      <c r="O164" s="31"/>
      <c r="P164" s="31"/>
      <c r="Q164" s="31"/>
      <c r="R164" s="31"/>
      <c r="S164" s="31"/>
      <c r="T164" s="31"/>
      <c r="U164" s="31"/>
      <c r="V164" s="31"/>
      <c r="W164" s="31"/>
      <c r="X164" s="31"/>
      <c r="Y164" s="31"/>
      <c r="Z164" s="31"/>
    </row>
    <row r="165" spans="1:26" ht="30" customHeight="1" collapsed="1" x14ac:dyDescent="0.25">
      <c r="A165" s="1" t="s">
        <v>112</v>
      </c>
      <c r="B165" s="2"/>
      <c r="C165" s="50"/>
      <c r="D165" s="57"/>
      <c r="E165" s="57"/>
      <c r="F165" s="62"/>
      <c r="G165" s="62"/>
      <c r="H165" s="62"/>
      <c r="I165" s="46"/>
      <c r="J165" s="91"/>
      <c r="K165" s="55"/>
    </row>
    <row r="166" spans="1:26" ht="28.5" hidden="1" customHeight="1" outlineLevel="1" x14ac:dyDescent="0.25">
      <c r="A166" s="22"/>
      <c r="B166" s="12" t="s">
        <v>166</v>
      </c>
      <c r="C166" s="12" t="s">
        <v>278</v>
      </c>
      <c r="D166" s="20">
        <v>2.5000000000000001E-2</v>
      </c>
      <c r="E166" s="20">
        <v>1.4999999999999999E-2</v>
      </c>
      <c r="F166" s="14"/>
      <c r="G166" s="18">
        <v>2.5000000000000001E-3</v>
      </c>
      <c r="H166" s="14"/>
      <c r="I166" s="14"/>
      <c r="J166" s="38">
        <f t="shared" ref="J166:J170" si="19">D166+E166+G166</f>
        <v>4.2500000000000003E-2</v>
      </c>
      <c r="K166" s="23"/>
    </row>
    <row r="167" spans="1:26" ht="28.5" hidden="1" customHeight="1" outlineLevel="1" x14ac:dyDescent="0.25">
      <c r="A167" s="22"/>
      <c r="B167" s="12" t="s">
        <v>113</v>
      </c>
      <c r="C167" s="12" t="s">
        <v>275</v>
      </c>
      <c r="D167" s="20">
        <v>2.5000000000000001E-2</v>
      </c>
      <c r="E167" s="20">
        <v>1.4999999999999999E-2</v>
      </c>
      <c r="F167" s="14"/>
      <c r="G167" s="19">
        <v>0.02</v>
      </c>
      <c r="H167" s="14"/>
      <c r="I167" s="14"/>
      <c r="J167" s="38">
        <f t="shared" si="19"/>
        <v>0.06</v>
      </c>
      <c r="K167" s="23"/>
    </row>
    <row r="168" spans="1:26" ht="28.5" hidden="1" customHeight="1" outlineLevel="1" x14ac:dyDescent="0.25">
      <c r="A168" s="22"/>
      <c r="B168" s="12" t="s">
        <v>114</v>
      </c>
      <c r="C168" s="12" t="s">
        <v>276</v>
      </c>
      <c r="D168" s="20">
        <v>2.5000000000000001E-2</v>
      </c>
      <c r="E168" s="20">
        <v>1.4999999999999999E-2</v>
      </c>
      <c r="F168" s="13" t="s">
        <v>11</v>
      </c>
      <c r="G168" s="18">
        <v>1.4999999999999999E-2</v>
      </c>
      <c r="H168" s="14"/>
      <c r="I168" s="14"/>
      <c r="J168" s="38">
        <f t="shared" si="19"/>
        <v>5.5E-2</v>
      </c>
      <c r="K168" s="23"/>
    </row>
    <row r="169" spans="1:26" s="25" customFormat="1" ht="28.5" hidden="1" customHeight="1" outlineLevel="1" collapsed="1" x14ac:dyDescent="0.25">
      <c r="A169" s="22"/>
      <c r="B169" s="15" t="s">
        <v>115</v>
      </c>
      <c r="C169" s="15" t="s">
        <v>274</v>
      </c>
      <c r="D169" s="20">
        <v>2.5000000000000001E-2</v>
      </c>
      <c r="E169" s="20">
        <v>1.4999999999999999E-2</v>
      </c>
      <c r="F169" s="16" t="s">
        <v>11</v>
      </c>
      <c r="G169" s="19">
        <v>1.7500000000000002E-2</v>
      </c>
      <c r="H169" s="16"/>
      <c r="I169" s="16"/>
      <c r="J169" s="38">
        <f t="shared" si="19"/>
        <v>5.7500000000000002E-2</v>
      </c>
      <c r="K169" s="17"/>
      <c r="M169" s="24"/>
      <c r="N169" s="31"/>
      <c r="O169" s="31"/>
      <c r="P169" s="31"/>
      <c r="Q169" s="31"/>
      <c r="R169" s="31"/>
      <c r="S169" s="31"/>
      <c r="T169" s="31"/>
      <c r="U169" s="31"/>
      <c r="V169" s="31"/>
      <c r="W169" s="31"/>
      <c r="X169" s="31"/>
      <c r="Y169" s="31"/>
      <c r="Z169" s="31"/>
    </row>
    <row r="170" spans="1:26" ht="28.5" hidden="1" customHeight="1" outlineLevel="1" x14ac:dyDescent="0.25">
      <c r="A170" s="22"/>
      <c r="B170" s="12" t="s">
        <v>116</v>
      </c>
      <c r="C170" s="12" t="s">
        <v>277</v>
      </c>
      <c r="D170" s="20">
        <v>2.5000000000000001E-2</v>
      </c>
      <c r="E170" s="20">
        <v>1.4999999999999999E-2</v>
      </c>
      <c r="F170" s="14" t="s">
        <v>11</v>
      </c>
      <c r="G170" s="18">
        <v>0.01</v>
      </c>
      <c r="H170" s="14"/>
      <c r="I170" s="14"/>
      <c r="J170" s="38">
        <f t="shared" si="19"/>
        <v>0.05</v>
      </c>
      <c r="K170" s="23"/>
    </row>
    <row r="171" spans="1:26" s="25" customFormat="1" ht="30" customHeight="1" collapsed="1" x14ac:dyDescent="0.25">
      <c r="A171" s="51" t="s">
        <v>117</v>
      </c>
      <c r="B171" s="52"/>
      <c r="C171" s="53"/>
      <c r="D171" s="56">
        <f>D173</f>
        <v>2.5000000000000001E-2</v>
      </c>
      <c r="E171" s="56">
        <f>E173</f>
        <v>0.01</v>
      </c>
      <c r="F171" s="61" t="s">
        <v>23</v>
      </c>
      <c r="G171" s="61" t="str">
        <f>COUNTA(G173:G177) &amp; IF(COUNTA(G173:G177)=1, " bank: ", " banks: ") &amp; "                                 " &amp; IF(MIN(G173:G177)=MAX(G173:G177), MIN(G173:G177)*100 &amp; "%", MIN(G173:G177)*100 &amp; "%-" &amp; MAX(G173:G177)*100 &amp; "%")</f>
        <v>5 banks:                                  0.25%-1.25%</v>
      </c>
      <c r="H171" s="61"/>
      <c r="I171" s="61" t="s">
        <v>378</v>
      </c>
      <c r="J171" s="90" t="str">
        <f>IF(ISNUMBER(SEARCH("All", H172)), SUM(D173:E173) + H173, SUM(D173:E173))*100 &amp; "% - " &amp; MAX(J173:J177)*100 &amp; "%"</f>
        <v>3.5% - 4.75%</v>
      </c>
      <c r="K171" s="54" t="s">
        <v>384</v>
      </c>
      <c r="M171" s="24"/>
      <c r="N171" s="31"/>
      <c r="O171" s="31"/>
      <c r="P171" s="31"/>
      <c r="Q171" s="31"/>
      <c r="R171" s="31"/>
      <c r="S171" s="31"/>
      <c r="T171" s="31"/>
      <c r="U171" s="31"/>
      <c r="V171" s="31"/>
      <c r="W171" s="31"/>
      <c r="X171" s="31"/>
      <c r="Y171" s="31"/>
      <c r="Z171" s="31"/>
    </row>
    <row r="172" spans="1:26" ht="30" customHeight="1" collapsed="1" x14ac:dyDescent="0.25">
      <c r="A172" s="1" t="s">
        <v>118</v>
      </c>
      <c r="B172" s="2"/>
      <c r="C172" s="50"/>
      <c r="D172" s="57"/>
      <c r="E172" s="57"/>
      <c r="F172" s="62"/>
      <c r="G172" s="62"/>
      <c r="H172" s="62"/>
      <c r="I172" s="62"/>
      <c r="J172" s="91"/>
      <c r="K172" s="55"/>
    </row>
    <row r="173" spans="1:26" ht="28.5" hidden="1" customHeight="1" outlineLevel="1" x14ac:dyDescent="0.25">
      <c r="A173" s="22"/>
      <c r="B173" s="12" t="s">
        <v>352</v>
      </c>
      <c r="C173" s="12" t="s">
        <v>280</v>
      </c>
      <c r="D173" s="20">
        <v>2.5000000000000001E-2</v>
      </c>
      <c r="E173" s="13">
        <v>0.01</v>
      </c>
      <c r="F173" s="14"/>
      <c r="G173" s="18">
        <v>7.4999999999999997E-3</v>
      </c>
      <c r="H173" s="14"/>
      <c r="I173" s="14" t="s">
        <v>354</v>
      </c>
      <c r="J173" s="38">
        <f>SUM(D173:I173)</f>
        <v>4.2500000000000003E-2</v>
      </c>
      <c r="K173" s="23" t="s">
        <v>359</v>
      </c>
    </row>
    <row r="174" spans="1:26" ht="28.5" hidden="1" customHeight="1" outlineLevel="1" x14ac:dyDescent="0.25">
      <c r="A174" s="22"/>
      <c r="B174" s="12" t="s">
        <v>119</v>
      </c>
      <c r="C174" s="12" t="s">
        <v>279</v>
      </c>
      <c r="D174" s="20">
        <v>2.5000000000000001E-2</v>
      </c>
      <c r="E174" s="13">
        <v>0.01</v>
      </c>
      <c r="F174" s="14" t="s">
        <v>11</v>
      </c>
      <c r="G174" s="19">
        <v>1.2500000000000001E-2</v>
      </c>
      <c r="H174" s="14"/>
      <c r="I174" s="14" t="s">
        <v>354</v>
      </c>
      <c r="J174" s="38">
        <f>SUM(D174:I174)</f>
        <v>4.7500000000000001E-2</v>
      </c>
      <c r="K174" s="23"/>
    </row>
    <row r="175" spans="1:26" ht="28.5" hidden="1" customHeight="1" outlineLevel="1" x14ac:dyDescent="0.25">
      <c r="A175" s="22"/>
      <c r="B175" s="12" t="s">
        <v>120</v>
      </c>
      <c r="C175" s="12" t="s">
        <v>281</v>
      </c>
      <c r="D175" s="20">
        <v>2.5000000000000001E-2</v>
      </c>
      <c r="E175" s="13">
        <v>0.01</v>
      </c>
      <c r="F175" s="13" t="s">
        <v>11</v>
      </c>
      <c r="G175" s="18">
        <v>5.0000000000000001E-3</v>
      </c>
      <c r="H175" s="14"/>
      <c r="I175" s="14" t="s">
        <v>354</v>
      </c>
      <c r="J175" s="38">
        <f t="shared" ref="J175:J177" si="20">SUM(D175:I175)</f>
        <v>0.04</v>
      </c>
      <c r="K175" s="23"/>
    </row>
    <row r="176" spans="1:26" s="25" customFormat="1" ht="28.5" hidden="1" customHeight="1" outlineLevel="1" collapsed="1" x14ac:dyDescent="0.25">
      <c r="A176" s="22"/>
      <c r="B176" s="15" t="s">
        <v>121</v>
      </c>
      <c r="C176" s="15" t="s">
        <v>282</v>
      </c>
      <c r="D176" s="20">
        <v>2.5000000000000001E-2</v>
      </c>
      <c r="E176" s="13">
        <v>0.01</v>
      </c>
      <c r="F176" s="16"/>
      <c r="G176" s="19">
        <v>2.5000000000000001E-3</v>
      </c>
      <c r="H176" s="16"/>
      <c r="I176" s="16" t="s">
        <v>354</v>
      </c>
      <c r="J176" s="38">
        <f t="shared" si="20"/>
        <v>3.7500000000000006E-2</v>
      </c>
      <c r="K176" s="17"/>
      <c r="M176" s="24"/>
      <c r="N176" s="31"/>
      <c r="O176" s="31"/>
      <c r="P176" s="31"/>
      <c r="Q176" s="31"/>
      <c r="R176" s="31"/>
      <c r="S176" s="31"/>
      <c r="T176" s="31"/>
      <c r="U176" s="31"/>
      <c r="V176" s="31"/>
      <c r="W176" s="31"/>
      <c r="X176" s="31"/>
      <c r="Y176" s="31"/>
      <c r="Z176" s="31"/>
    </row>
    <row r="177" spans="1:26" ht="28.5" hidden="1" customHeight="1" outlineLevel="1" x14ac:dyDescent="0.25">
      <c r="A177" s="22"/>
      <c r="B177" s="12" t="s">
        <v>122</v>
      </c>
      <c r="C177" s="12" t="s">
        <v>283</v>
      </c>
      <c r="D177" s="20">
        <v>2.5000000000000001E-2</v>
      </c>
      <c r="E177" s="13">
        <v>0.01</v>
      </c>
      <c r="F177" s="14" t="s">
        <v>11</v>
      </c>
      <c r="G177" s="18">
        <v>2.5000000000000001E-3</v>
      </c>
      <c r="H177" s="14"/>
      <c r="I177" s="14" t="s">
        <v>354</v>
      </c>
      <c r="J177" s="38">
        <f t="shared" si="20"/>
        <v>3.7500000000000006E-2</v>
      </c>
      <c r="K177" s="23"/>
    </row>
    <row r="178" spans="1:26" s="25" customFormat="1" ht="30" customHeight="1" collapsed="1" x14ac:dyDescent="0.25">
      <c r="A178" s="51" t="s">
        <v>123</v>
      </c>
      <c r="B178" s="52"/>
      <c r="C178" s="53"/>
      <c r="D178" s="56">
        <f>D180</f>
        <v>2.5000000000000001E-2</v>
      </c>
      <c r="E178" s="56">
        <f>E180</f>
        <v>0</v>
      </c>
      <c r="F178" s="61" t="str">
        <f>COUNTA(F180:F183) &amp; IF(COUNTA(F180:F183)=1, " bank: ", " banks: ") &amp; "                                 " &amp; IF(MIN(F180:F183)=MAX(F180:F183), MIN(F180:F183)*100 &amp; "%", MIN(F180:F183)*100 &amp; "%-" &amp; MAX(F180:F183)*100 &amp; "%")</f>
        <v>4 banks:                                  1%</v>
      </c>
      <c r="G178" s="61" t="str">
        <f>COUNTA(G180:G183) &amp; IF(COUNTA(G180:G183)=1, " bank: ", " banks: ") &amp; "                                 " &amp; IF(MIN(G180:G183)=MAX(G180:G183), MIN(G180:G183)*100 &amp; "%", MIN(G180:G183)*100 &amp; "%-" &amp; MAX(G180:G183)*100 &amp; "%")</f>
        <v>4 banks:                                  0.25%-1.25%</v>
      </c>
      <c r="H178" s="61" t="s">
        <v>23</v>
      </c>
      <c r="I178" s="41"/>
      <c r="J178" s="90" t="str">
        <f>IF(ISNUMBER(SEARCH("All", H178)), SUM(D180:E180) + H180, SUM(D180:E180))*100 &amp; "% -" &amp; MAX(J180:J183)*100 &amp; "%"</f>
        <v>2.5% -3.75%</v>
      </c>
      <c r="K178" s="54" t="s">
        <v>365</v>
      </c>
      <c r="M178" s="24"/>
      <c r="N178" s="31"/>
      <c r="O178" s="31"/>
      <c r="P178" s="31"/>
      <c r="Q178" s="31"/>
      <c r="R178" s="31"/>
      <c r="S178" s="31"/>
      <c r="T178" s="31"/>
      <c r="U178" s="31"/>
      <c r="V178" s="31"/>
      <c r="W178" s="31"/>
      <c r="X178" s="31"/>
      <c r="Y178" s="31"/>
      <c r="Z178" s="31"/>
    </row>
    <row r="179" spans="1:26" ht="30" customHeight="1" collapsed="1" x14ac:dyDescent="0.25">
      <c r="A179" s="1" t="s">
        <v>124</v>
      </c>
      <c r="B179" s="2"/>
      <c r="C179" s="50"/>
      <c r="D179" s="57"/>
      <c r="E179" s="57"/>
      <c r="F179" s="62"/>
      <c r="G179" s="62"/>
      <c r="H179" s="62"/>
      <c r="I179" s="42"/>
      <c r="J179" s="91"/>
      <c r="K179" s="55"/>
    </row>
    <row r="180" spans="1:26" ht="28.5" hidden="1" customHeight="1" outlineLevel="1" x14ac:dyDescent="0.25">
      <c r="A180" s="22"/>
      <c r="B180" s="12" t="s">
        <v>125</v>
      </c>
      <c r="C180" s="12" t="s">
        <v>285</v>
      </c>
      <c r="D180" s="20">
        <v>2.5000000000000001E-2</v>
      </c>
      <c r="E180" s="13">
        <v>0</v>
      </c>
      <c r="F180" s="14" t="s">
        <v>11</v>
      </c>
      <c r="G180" s="18">
        <v>0.01</v>
      </c>
      <c r="H180" s="14" t="s">
        <v>11</v>
      </c>
      <c r="I180" s="14"/>
      <c r="J180" s="38">
        <f>D180+E180+MAX(F180,G180)</f>
        <v>3.5000000000000003E-2</v>
      </c>
      <c r="K180" s="23"/>
    </row>
    <row r="181" spans="1:26" ht="28.5" hidden="1" customHeight="1" outlineLevel="1" x14ac:dyDescent="0.25">
      <c r="A181" s="22"/>
      <c r="B181" s="12" t="s">
        <v>126</v>
      </c>
      <c r="C181" s="12" t="s">
        <v>286</v>
      </c>
      <c r="D181" s="20">
        <v>2.5000000000000001E-2</v>
      </c>
      <c r="E181" s="13">
        <v>0</v>
      </c>
      <c r="F181" s="14" t="s">
        <v>11</v>
      </c>
      <c r="G181" s="19">
        <v>2.5000000000000001E-3</v>
      </c>
      <c r="H181" s="14" t="s">
        <v>11</v>
      </c>
      <c r="I181" s="14"/>
      <c r="J181" s="38">
        <f t="shared" ref="J181:J183" si="21">D181+E181+MAX(F181,G181)</f>
        <v>2.75E-2</v>
      </c>
      <c r="K181" s="23"/>
    </row>
    <row r="182" spans="1:26" ht="28.5" hidden="1" customHeight="1" outlineLevel="1" x14ac:dyDescent="0.25">
      <c r="A182" s="22"/>
      <c r="B182" s="12" t="s">
        <v>127</v>
      </c>
      <c r="C182" s="12" t="s">
        <v>284</v>
      </c>
      <c r="D182" s="20">
        <v>2.5000000000000001E-2</v>
      </c>
      <c r="E182" s="13">
        <v>0</v>
      </c>
      <c r="F182" s="13">
        <v>0.01</v>
      </c>
      <c r="G182" s="18">
        <v>1.2500000000000001E-2</v>
      </c>
      <c r="H182" s="14" t="s">
        <v>11</v>
      </c>
      <c r="I182" s="14"/>
      <c r="J182" s="38">
        <f>D182+E182+MAX(F182,G182)</f>
        <v>3.7500000000000006E-2</v>
      </c>
      <c r="K182" s="23"/>
    </row>
    <row r="183" spans="1:26" s="25" customFormat="1" ht="28.5" hidden="1" customHeight="1" outlineLevel="1" collapsed="1" x14ac:dyDescent="0.25">
      <c r="A183" s="22"/>
      <c r="B183" s="15" t="s">
        <v>164</v>
      </c>
      <c r="C183" s="15" t="s">
        <v>287</v>
      </c>
      <c r="D183" s="20">
        <v>2.5000000000000001E-2</v>
      </c>
      <c r="E183" s="13">
        <v>0</v>
      </c>
      <c r="F183" s="16" t="s">
        <v>11</v>
      </c>
      <c r="G183" s="19">
        <v>5.0000000000000001E-3</v>
      </c>
      <c r="H183" s="16" t="s">
        <v>11</v>
      </c>
      <c r="I183" s="16"/>
      <c r="J183" s="38">
        <f t="shared" si="21"/>
        <v>3.0000000000000002E-2</v>
      </c>
      <c r="K183" s="17"/>
      <c r="M183" s="24"/>
      <c r="N183" s="31"/>
      <c r="O183" s="31"/>
      <c r="P183" s="31"/>
      <c r="Q183" s="31"/>
      <c r="R183" s="31"/>
      <c r="S183" s="31"/>
      <c r="T183" s="31"/>
      <c r="U183" s="31"/>
      <c r="V183" s="31"/>
      <c r="W183" s="31"/>
      <c r="X183" s="31"/>
      <c r="Y183" s="31"/>
      <c r="Z183" s="31"/>
    </row>
    <row r="184" spans="1:26" ht="74.25" customHeight="1" collapsed="1" x14ac:dyDescent="0.25">
      <c r="A184" s="97" t="s">
        <v>320</v>
      </c>
      <c r="B184" s="98"/>
      <c r="C184" s="98"/>
      <c r="D184" s="98"/>
      <c r="E184" s="98"/>
      <c r="F184" s="98"/>
      <c r="G184" s="98"/>
      <c r="H184" s="98"/>
      <c r="I184" s="98"/>
      <c r="J184" s="98"/>
      <c r="K184" s="99"/>
    </row>
    <row r="185" spans="1:26" ht="14.45" customHeight="1" x14ac:dyDescent="0.25">
      <c r="B185" s="94" t="s">
        <v>347</v>
      </c>
      <c r="C185" s="95"/>
      <c r="D185" s="95"/>
      <c r="E185" s="95"/>
      <c r="F185" s="95"/>
      <c r="G185" s="95"/>
      <c r="H185" s="95"/>
      <c r="I185" s="44"/>
      <c r="J185" s="35"/>
    </row>
    <row r="186" spans="1:26" s="33" customFormat="1" ht="372.75" customHeight="1" x14ac:dyDescent="0.25">
      <c r="A186" s="32"/>
      <c r="B186" s="96"/>
      <c r="C186" s="96"/>
      <c r="D186" s="96"/>
      <c r="E186" s="96"/>
      <c r="F186" s="96"/>
      <c r="G186" s="96"/>
      <c r="H186" s="96"/>
      <c r="I186" s="43"/>
      <c r="J186" s="36"/>
    </row>
  </sheetData>
  <mergeCells count="210">
    <mergeCell ref="J171:J172"/>
    <mergeCell ref="J178:J179"/>
    <mergeCell ref="H5:I6"/>
    <mergeCell ref="H7:I7"/>
    <mergeCell ref="I73:I75"/>
    <mergeCell ref="I83:I84"/>
    <mergeCell ref="I142:I143"/>
    <mergeCell ref="J5:J6"/>
    <mergeCell ref="J8:J9"/>
    <mergeCell ref="J25:J26"/>
    <mergeCell ref="J36:J37"/>
    <mergeCell ref="J44:J45"/>
    <mergeCell ref="J53:J54"/>
    <mergeCell ref="J60:J61"/>
    <mergeCell ref="J68:J69"/>
    <mergeCell ref="J73:J75"/>
    <mergeCell ref="I171:I172"/>
    <mergeCell ref="H178:H179"/>
    <mergeCell ref="H171:H172"/>
    <mergeCell ref="H129:H130"/>
    <mergeCell ref="H113:H114"/>
    <mergeCell ref="H25:H26"/>
    <mergeCell ref="K164:K165"/>
    <mergeCell ref="A165:C165"/>
    <mergeCell ref="K148:K149"/>
    <mergeCell ref="A149:C149"/>
    <mergeCell ref="A155:C155"/>
    <mergeCell ref="D155:D156"/>
    <mergeCell ref="E155:E156"/>
    <mergeCell ref="F155:F156"/>
    <mergeCell ref="G155:G156"/>
    <mergeCell ref="K155:K156"/>
    <mergeCell ref="F148:F149"/>
    <mergeCell ref="G148:G149"/>
    <mergeCell ref="H148:H149"/>
    <mergeCell ref="J148:J149"/>
    <mergeCell ref="J155:J156"/>
    <mergeCell ref="J164:J165"/>
    <mergeCell ref="B185:H186"/>
    <mergeCell ref="A172:C172"/>
    <mergeCell ref="A178:C178"/>
    <mergeCell ref="D178:D179"/>
    <mergeCell ref="E178:E179"/>
    <mergeCell ref="F178:F179"/>
    <mergeCell ref="G178:G179"/>
    <mergeCell ref="H83:H84"/>
    <mergeCell ref="A171:C171"/>
    <mergeCell ref="D171:D172"/>
    <mergeCell ref="E171:E172"/>
    <mergeCell ref="F171:F172"/>
    <mergeCell ref="G171:G172"/>
    <mergeCell ref="A99:C99"/>
    <mergeCell ref="D99:D100"/>
    <mergeCell ref="E99:E100"/>
    <mergeCell ref="F99:F100"/>
    <mergeCell ref="G99:G100"/>
    <mergeCell ref="H99:H100"/>
    <mergeCell ref="A184:K184"/>
    <mergeCell ref="K171:K172"/>
    <mergeCell ref="K178:K179"/>
    <mergeCell ref="F164:F165"/>
    <mergeCell ref="G164:G165"/>
    <mergeCell ref="A179:C179"/>
    <mergeCell ref="A164:C164"/>
    <mergeCell ref="D164:D165"/>
    <mergeCell ref="E164:E165"/>
    <mergeCell ref="I155:I156"/>
    <mergeCell ref="A156:C156"/>
    <mergeCell ref="A148:C148"/>
    <mergeCell ref="D148:D149"/>
    <mergeCell ref="E148:E149"/>
    <mergeCell ref="H164:H165"/>
    <mergeCell ref="H155:H156"/>
    <mergeCell ref="K135:K136"/>
    <mergeCell ref="A136:C136"/>
    <mergeCell ref="A142:C142"/>
    <mergeCell ref="D142:D143"/>
    <mergeCell ref="E142:E143"/>
    <mergeCell ref="F142:F143"/>
    <mergeCell ref="G142:G143"/>
    <mergeCell ref="H142:H143"/>
    <mergeCell ref="K142:K143"/>
    <mergeCell ref="A135:C135"/>
    <mergeCell ref="D135:D136"/>
    <mergeCell ref="E135:E136"/>
    <mergeCell ref="F135:F136"/>
    <mergeCell ref="G135:G136"/>
    <mergeCell ref="H135:H136"/>
    <mergeCell ref="A143:C143"/>
    <mergeCell ref="J142:J143"/>
    <mergeCell ref="J135:J136"/>
    <mergeCell ref="K122:K123"/>
    <mergeCell ref="A123:C123"/>
    <mergeCell ref="A129:C129"/>
    <mergeCell ref="D129:D130"/>
    <mergeCell ref="E129:E130"/>
    <mergeCell ref="F129:F130"/>
    <mergeCell ref="G129:G130"/>
    <mergeCell ref="I129:I130"/>
    <mergeCell ref="K129:K130"/>
    <mergeCell ref="A130:C130"/>
    <mergeCell ref="A122:C122"/>
    <mergeCell ref="D122:D123"/>
    <mergeCell ref="E122:E123"/>
    <mergeCell ref="F122:F123"/>
    <mergeCell ref="G122:G123"/>
    <mergeCell ref="H122:H123"/>
    <mergeCell ref="J122:J123"/>
    <mergeCell ref="J129:J130"/>
    <mergeCell ref="K105:K106"/>
    <mergeCell ref="A106:C106"/>
    <mergeCell ref="A113:C113"/>
    <mergeCell ref="D113:D114"/>
    <mergeCell ref="E113:E114"/>
    <mergeCell ref="F113:F114"/>
    <mergeCell ref="G113:G114"/>
    <mergeCell ref="I113:I114"/>
    <mergeCell ref="A105:C105"/>
    <mergeCell ref="D105:D106"/>
    <mergeCell ref="E105:E106"/>
    <mergeCell ref="F105:F106"/>
    <mergeCell ref="G105:G106"/>
    <mergeCell ref="H105:H106"/>
    <mergeCell ref="A114:C114"/>
    <mergeCell ref="J105:J106"/>
    <mergeCell ref="J113:J114"/>
    <mergeCell ref="K113:K114"/>
    <mergeCell ref="K99:K100"/>
    <mergeCell ref="A100:C100"/>
    <mergeCell ref="J99:J100"/>
    <mergeCell ref="F60:F61"/>
    <mergeCell ref="G60:G61"/>
    <mergeCell ref="H60:H61"/>
    <mergeCell ref="A83:C83"/>
    <mergeCell ref="D83:D84"/>
    <mergeCell ref="E83:E84"/>
    <mergeCell ref="F83:F84"/>
    <mergeCell ref="G83:G84"/>
    <mergeCell ref="K83:K84"/>
    <mergeCell ref="A84:C84"/>
    <mergeCell ref="J83:J84"/>
    <mergeCell ref="A3:K3"/>
    <mergeCell ref="A4:K4"/>
    <mergeCell ref="A69:C69"/>
    <mergeCell ref="A73:C73"/>
    <mergeCell ref="D73:D75"/>
    <mergeCell ref="E73:E75"/>
    <mergeCell ref="F73:F75"/>
    <mergeCell ref="G73:G75"/>
    <mergeCell ref="K60:K61"/>
    <mergeCell ref="A61:C61"/>
    <mergeCell ref="A68:C68"/>
    <mergeCell ref="D68:D69"/>
    <mergeCell ref="E68:E69"/>
    <mergeCell ref="F68:F69"/>
    <mergeCell ref="G68:G69"/>
    <mergeCell ref="H68:H69"/>
    <mergeCell ref="K68:K69"/>
    <mergeCell ref="H73:H75"/>
    <mergeCell ref="K73:K75"/>
    <mergeCell ref="A74:C74"/>
    <mergeCell ref="A75:C75"/>
    <mergeCell ref="D60:D61"/>
    <mergeCell ref="E60:E61"/>
    <mergeCell ref="A53:C53"/>
    <mergeCell ref="D53:D54"/>
    <mergeCell ref="E53:E54"/>
    <mergeCell ref="F53:F54"/>
    <mergeCell ref="G53:G54"/>
    <mergeCell ref="H53:H54"/>
    <mergeCell ref="I25:I26"/>
    <mergeCell ref="F25:F26"/>
    <mergeCell ref="G25:G26"/>
    <mergeCell ref="K36:K37"/>
    <mergeCell ref="K53:K54"/>
    <mergeCell ref="F44:F45"/>
    <mergeCell ref="A44:C44"/>
    <mergeCell ref="D44:D45"/>
    <mergeCell ref="E44:E45"/>
    <mergeCell ref="G44:G45"/>
    <mergeCell ref="H44:H45"/>
    <mergeCell ref="K44:K45"/>
    <mergeCell ref="A45:C45"/>
    <mergeCell ref="F36:F37"/>
    <mergeCell ref="G36:G37"/>
    <mergeCell ref="H36:H37"/>
    <mergeCell ref="A54:C54"/>
    <mergeCell ref="A60:C60"/>
    <mergeCell ref="K25:K26"/>
    <mergeCell ref="A26:C26"/>
    <mergeCell ref="A36:C36"/>
    <mergeCell ref="D36:D37"/>
    <mergeCell ref="E36:E37"/>
    <mergeCell ref="K5:K7"/>
    <mergeCell ref="A8:C8"/>
    <mergeCell ref="D8:D9"/>
    <mergeCell ref="E8:E9"/>
    <mergeCell ref="F8:F9"/>
    <mergeCell ref="G8:G9"/>
    <mergeCell ref="H8:H9"/>
    <mergeCell ref="K8:K9"/>
    <mergeCell ref="A9:C9"/>
    <mergeCell ref="A5:C6"/>
    <mergeCell ref="D5:D6"/>
    <mergeCell ref="E5:E6"/>
    <mergeCell ref="F5:G5"/>
    <mergeCell ref="A25:C25"/>
    <mergeCell ref="D25:D26"/>
    <mergeCell ref="E25:E26"/>
    <mergeCell ref="A37:C37"/>
  </mergeCells>
  <conditionalFormatting sqref="M5:M1048576">
    <cfRule type="cellIs" dxfId="3" priority="1" operator="lessThan">
      <formula>0</formula>
    </cfRule>
    <cfRule type="cellIs" dxfId="2" priority="2" operator="greaterThan">
      <formula>0</formula>
    </cfRule>
  </conditionalFormatting>
  <conditionalFormatting sqref="N1:N4">
    <cfRule type="cellIs" dxfId="1" priority="29" operator="lessThan">
      <formula>0</formula>
    </cfRule>
    <cfRule type="cellIs" dxfId="0" priority="30" operator="greaterThan">
      <formula>0</formula>
    </cfRule>
  </conditionalFormatting>
  <hyperlinks>
    <hyperlink ref="A74:B74" r:id="rId1" display="Autorité de Contrôle Prudentiel et de Résolution (ACPR)" xr:uid="{4161B06B-D05B-4D20-8E6C-1D5900CD36F9}"/>
    <hyperlink ref="A75:B75" r:id="rId2" display="Haut Conseil de Stabilité Financière" xr:uid="{27F5CFD0-873C-446E-A7DC-BFCB56A2C724}"/>
    <hyperlink ref="E113" r:id="rId3" display="0%" xr:uid="{8D390FE3-0A79-4A77-9008-841D33876DA6}"/>
    <hyperlink ref="A114:B114" r:id="rId4" display="Banca d'Italia" xr:uid="{9651CDD8-B985-4448-9B6C-DAF62AE3FA5D}"/>
    <hyperlink ref="E122" r:id="rId5" display="0%" xr:uid="{7E3C8E13-12C5-4615-B457-63F07279292B}"/>
    <hyperlink ref="G122" r:id="rId6" display="http://www.fktk.lv/en/publications/macroprudential-supervision/other-systemically-significant-institutions.html" xr:uid="{DF7F0F2D-CAAD-4609-BDBC-335FBF26673F}"/>
    <hyperlink ref="A123:B123" r:id="rId7" display="Financial and Capital Market Commission" xr:uid="{E06B35E9-D023-432F-9047-42B3BBD5F98B}"/>
    <hyperlink ref="E122:E123" r:id="rId8" location="the-effective-ccyb-rate" display="https://www.bank.lv/en/operational-areas/financial-stability/macroprudential-measures-introduced-in-latvia/countercyclical-capital-buffer - the-effective-ccyb-rate" xr:uid="{566E9F22-0006-4DED-8CD0-7EB271A38E65}"/>
    <hyperlink ref="G122:G123" r:id="rId9" display="https://www.bank.lv/en/operational-areas/financial-stability/macroprudential-measures-introduced-in-latvia/capital-buffer-for-other-systemically-important-institutions" xr:uid="{B4C611BD-5170-4732-A01B-2D17BFD16C16}"/>
    <hyperlink ref="D129" r:id="rId10" display="2.5%" xr:uid="{1C275549-83BD-4F0D-B066-8B1DDF48E494}"/>
    <hyperlink ref="A130:B130" r:id="rId11" display="Lietuvos bankas" xr:uid="{AB990B25-EE7D-46BA-B99F-CB435364698F}"/>
    <hyperlink ref="D129:D130" r:id="rId12" display="2.5%" xr:uid="{6CC59F95-23EE-453A-8163-967C6D31F7AF}"/>
    <hyperlink ref="D135" r:id="rId13" display="2.5%" xr:uid="{22F3E4ED-78AC-4DA4-BF3D-49528BD4FC54}"/>
    <hyperlink ref="G135" r:id="rId14" location="c7489" display="https://www.cssf.lu/en/documentation/regulations/laws-regulations-and-other-texts/news-cat/130/ - c7489" xr:uid="{37514A9B-6D1F-4D77-8B74-18AE25F16BFC}"/>
    <hyperlink ref="A136:B136" r:id="rId15" display="Commission de Surveillance du Secteur Financier" xr:uid="{52CA83E0-EFEE-4529-889F-08CFFB44517C}"/>
    <hyperlink ref="G135:G136" r:id="rId16" location="other-systemically-important-institutions-buffer-o-sii-buffer" display="https://www.cssf.lu/en/macroprudential-supervision/ - other-systemically-important-institutions-buffer-o-sii-buffer" xr:uid="{8937CE4B-939B-45D4-B190-A2E427B062D8}"/>
    <hyperlink ref="D142" r:id="rId17" display="1.25%" xr:uid="{0CA62723-1EDC-40BE-8CDE-B41EB2827D74}"/>
    <hyperlink ref="G142" r:id="rId18" display="https://www.centralbankmalta.org/systemically-important-institutions" xr:uid="{66B600F0-D9F6-403E-8162-743EC3149198}"/>
    <hyperlink ref="A143:B143" r:id="rId19" display="Bank Centrali ta' Malta" xr:uid="{DA41633A-33B1-4332-B6A4-A533B171677B}"/>
    <hyperlink ref="G148" r:id="rId20" display="http://www.dnb.nl/en/about-dnb/duties/financial-stability/macroprudentiele-instrumenten/index.jsp" xr:uid="{322E266D-F8BD-48E8-8B32-50A1EA93B85B}"/>
    <hyperlink ref="A149:B149" r:id="rId21" display="De Nederlandsche Bank" xr:uid="{91DB3FDF-53FB-43A2-8B62-9CEAFEFEC175}"/>
    <hyperlink ref="D155" r:id="rId22" display="1.25%" xr:uid="{D7453558-BB5A-43DF-941B-BC87A8045A90}"/>
    <hyperlink ref="A156:B156" r:id="rId23" display="Banco de Portugal" xr:uid="{15E518A9-AC90-413F-A78D-6C4E3C1E5756}"/>
    <hyperlink ref="F178" r:id="rId24" display="http://www.bde.es/bde/en/areas/estabilidad/politica-macropr/" xr:uid="{5FE3EDF3-F38F-4E7F-92E8-94B6F05BD343}"/>
    <hyperlink ref="A179:B179" r:id="rId25" display="Banco de España" xr:uid="{42130C51-AE81-4E96-BA14-4D032243DF26}"/>
    <hyperlink ref="G129:G130" r:id="rId26" location="ex-1-3" display="ex-1-3" xr:uid="{A0FCE1CC-8996-4DA5-8E2A-61D9F79A502E}"/>
    <hyperlink ref="D142:D143" r:id="rId27" display="https://www.mfsa.mt/wp-content/uploads/2019/02/Banking-Rule-15.pdf" xr:uid="{37D31DAC-079D-4090-A821-453074979BFD}"/>
    <hyperlink ref="G142:G143" r:id="rId28" display="https://www.centralbankmalta.org/systemically-important-institutions" xr:uid="{981685BF-0EFE-4306-82B4-7E9CE8B82F0F}"/>
    <hyperlink ref="D135:D136" r:id="rId29" location="capital-conservation-buffer-ccb" display="2.5%" xr:uid="{43DDD606-6127-4532-9CF7-895144D5B281}"/>
    <hyperlink ref="G113" r:id="rId30" display="https://www.bancaditalia.it/compiti/stabilita-finanziaria/politica-macroprudenziale/index.html?com.dotmarketing.htmlpage.language=1" xr:uid="{DB49A2A5-91DC-445B-A7DE-F873B072E90D}"/>
    <hyperlink ref="G155" r:id="rId31" display="https://www.bportugal.pt/en/page/o-sii-capital-buffer" xr:uid="{8A982C67-53D0-4615-8121-1DAEA15EB2C6}"/>
    <hyperlink ref="G148:G149" r:id="rId32" display="https://www.dnb.nl/en/sector-news/old/supervision-2023/dnb-adjusts-o-sii-buffers/" xr:uid="{D8E55C43-51D3-4C4C-A780-002FBAFAC9A6}"/>
    <hyperlink ref="A172:B172" r:id="rId33" display="Banka Slovenije" xr:uid="{27167C3A-39C7-4D2E-9279-9B4A1BD4E267}"/>
    <hyperlink ref="H8" r:id="rId34" display="https://www.fma.gv.at/en/banks/macroprudential-supervision/details-about-systemic-risk-buffer/" xr:uid="{DC594C89-149A-489E-AEB6-8FBCD9E1682C}"/>
    <hyperlink ref="A9:B9" r:id="rId35" display="Finanzmarktaufsicht (FMA)" xr:uid="{0231A15B-A5D5-49C4-B1FD-3EBD91518908}"/>
    <hyperlink ref="G25" r:id="rId36" display="https://www.nbb.be/en/financial-oversight/macroprudential-supervision/macroprudential-instruments/other-systemically" xr:uid="{77345B50-F1C9-45FD-9AE0-F7A8FA488452}"/>
    <hyperlink ref="A26:B26" r:id="rId37" display="National Bank of Belgium" xr:uid="{D813EA3A-A045-491E-B104-0A8D2E11996A}"/>
    <hyperlink ref="G25:G26" r:id="rId38" display="https://www.nbb.be/en/financial-oversight/macroprudential-supervision/macroprudential-instruments/other-systemically" xr:uid="{63F8F0F2-31E2-4343-B399-B10B89C598B4}"/>
    <hyperlink ref="A37:B37" r:id="rId39" display="Bulgarian National Bank" xr:uid="{D9797576-9C62-4FE0-967F-D5F10011883A}"/>
    <hyperlink ref="G36:G37" r:id="rId40" display="https://www.bnb.bg/BankSupervision/BSCapitalBuffers/BSCBOtherSystemicallyImportantInstitutions/index.htm?toLang=_EN" xr:uid="{E980D4E2-EB83-47DD-8B06-8E6E7C7AE2AA}"/>
    <hyperlink ref="H36:H37" r:id="rId41" display="All banks:" xr:uid="{3B8EADB1-003B-46AC-9A1D-5CC0A4F65E7A}"/>
    <hyperlink ref="A45:B45" r:id="rId42" display="Hrvatska narodna banka" xr:uid="{DA1E58E8-9C93-48C1-A8E7-35B488BA1B5E}"/>
    <hyperlink ref="H44:H45" r:id="rId43" display="https://www.hnb.hr/en/core-functions/financial-stability/cnb-s-macroprudential-policy/systemic-risk-buffer" xr:uid="{5D1836EC-88A4-47C2-AA9A-8F5F644FC66D}"/>
    <hyperlink ref="G44:G45" r:id="rId44" display="https://www.hnb.hr/en/core-functions/financial-stability/cnb-s-macroprudential-policy/systemically-important-institutions" xr:uid="{36BC8036-7C76-46FE-9F16-3F8A647312EF}"/>
    <hyperlink ref="A54:B54" r:id="rId45" display="Central Bank of Cyprus" xr:uid="{A8DF9A22-C2B4-405C-B955-8CE6CC5F99E7}"/>
    <hyperlink ref="A61:B61" r:id="rId46" display="Eesti Pank" xr:uid="{7EB9CCB3-4030-4F99-8B1E-FCF0427EA13A}"/>
    <hyperlink ref="G68:G69" r:id="rId47" display="https://www.finanssivalvonta.fi/en/publications-and-press-releases/Press-release/2024/macroprudential-decision-housing-loan-cap-and-capital-buffer-requirements-for-banks-remain-unchanged/" xr:uid="{3C50BA90-BD0F-4FC0-BB82-E92A416FCD58}"/>
    <hyperlink ref="A69:B69" r:id="rId48" display="Finanssivalvonta" xr:uid="{7B30059C-9719-479E-9836-1A4FE3D23358}"/>
    <hyperlink ref="D68" r:id="rId49" display="2.5%" xr:uid="{53937E12-D614-4244-BB2D-145FA97EB1C8}"/>
    <hyperlink ref="A84:B84" r:id="rId50" display="Bundesanstalt für Finanzdienstleistungsaufsicht" xr:uid="{0A0AA24E-8147-4E80-8F8D-573384F505D3}"/>
    <hyperlink ref="G83:G84" r:id="rId51" display="https://www.bafin.de/EN/Aufsicht/BankenFinanzdienstleister/Eigenmittelanforderungen/ASRI/asri_artikel_en.html" xr:uid="{D3DE76B4-17FC-40BD-B372-8FF2D451D1FB}"/>
    <hyperlink ref="G99" r:id="rId52" display="http://www.bankofgreece.gr/Pages/el/Bank/LegalF/committeeacts.aspx" xr:uid="{5717F0CC-B189-4F45-9AE4-0A26011621F5}"/>
    <hyperlink ref="A100:B100" r:id="rId53" display="Bank of Greece" xr:uid="{6B126A6F-54D1-472A-9F11-D1D1BCA9A337}"/>
    <hyperlink ref="G99:G100" r:id="rId54" display="https://www.bankofgreece.gr/en/main-tasks/financial-stability/macroprudential-policy/o-sii-buffer" xr:uid="{D8E76691-857A-406D-B58B-2B8C915A93F2}"/>
    <hyperlink ref="A106:B106" r:id="rId55" display="Central Bank of Ireland" xr:uid="{95F0DD2E-4399-474B-96E9-7D8E81725438}"/>
    <hyperlink ref="F178:F179" r:id="rId56" display="https://www.bde.es/bde/en/areas/estabilidad/herramientas-macroprudenciales/identificacion__bbe79f06544b261.html" xr:uid="{C2ECC543-332D-4038-8B91-7FC61F3A36EC}"/>
    <hyperlink ref="E113:E114" r:id="rId57" display="https://www.bancaditalia.it/compiti/stabilita-finanziaria/politica-macroprudenziale/index.html" xr:uid="{1CA5C10B-6D62-4F2C-8E43-9BF0C858C5F9}"/>
    <hyperlink ref="D99:D100" r:id="rId58" display="https://www.bankofgreece.gr/en/main-tasks/financial-stability/macroprudential-policy/capital-conservation-buffer" xr:uid="{FB6C6ED5-7EBA-47A1-BC3B-4207DB2C7052}"/>
    <hyperlink ref="G53" r:id="rId59" display="6 banks: n/a" xr:uid="{33CC0D83-4583-456D-A459-3C9582FDCF74}"/>
    <hyperlink ref="G53:G54" r:id="rId60" display="https://www.centralbank.cy/en/financial-stability/macroprudential-policy-decisions/o-sii-capital-buffer-for-other-systemically-important-institutions-credit-institutions" xr:uid="{85A561C2-D74C-491F-9F22-06F7522E4BBF}"/>
    <hyperlink ref="G60" r:id="rId61" display="https://www.eestipank.ee/en/financial-stability/other-systemically-important-institutions-buffer" xr:uid="{DE7B628F-FDFE-45A6-989B-F0613FC84936}"/>
    <hyperlink ref="G60:G61" r:id="rId62" display="http://www.eestipank.ee/en/financial-stability/systemically-important-credit-institutions" xr:uid="{516BF8DB-5EC1-4A4F-94E1-4824C4A4D533}"/>
    <hyperlink ref="G73" r:id="rId63" display="https://acpr.banque-france.fr/nc/publications/registre-officiel.html" xr:uid="{AEBF2129-AEA4-4C80-AE94-7F1A44F36A1B}"/>
    <hyperlink ref="G73:G75" r:id="rId64" display="https://acpr.banque-france.fr/en/node/27154" xr:uid="{7C30CD11-A52C-4D48-9A3C-78B698FFB1FF}"/>
    <hyperlink ref="G105" r:id="rId65" display="http://www.centralbank.ie/stability/MacroprudentialPol/Pages/OtherSystemicallyImportantInstitutions(O-SII).aspx" xr:uid="{9966F3E0-1301-4681-94E5-738FC5EDC33B}"/>
    <hyperlink ref="G105:G106" r:id="rId66" display="6 banks:                              0.5%-1.5%" xr:uid="{7B3A2DEB-55D6-4C7A-857A-D49EED0E769D}"/>
    <hyperlink ref="G171" r:id="rId67" display="http://www.bsi.si/en/financial-stability.asp?MapaId=1887" xr:uid="{587600DA-C20B-4C43-A610-11BF1B39C64C}"/>
    <hyperlink ref="G171:G172" r:id="rId68" display="https://www.bsi.si/en/financial-stability/macroprudential-supervision/macroprudential-instruments/capital-buffer-for-other-systemically-important-institutions-o-sii-buffer" xr:uid="{76831370-B090-4028-AD37-2A1706A70466}"/>
    <hyperlink ref="A9:C9" r:id="rId69" display="Finanzmarktaufsicht" xr:uid="{C93663B2-6C45-4973-AC4F-0EE0BDFDD24F}"/>
    <hyperlink ref="H68:H69" r:id="rId70" display="https://www.finanssivalvonta.fi/en/publications-and-press-releases/Press-release/2023/macroprudential-decision-systemic-risk-buffer-set-for-banks-loan-cap-remains-unchanged/" xr:uid="{B1934A7E-0BF7-4304-90A1-3069E628016B}"/>
    <hyperlink ref="D44:D45" r:id="rId71" display="https://www.hnb.hr/en/core-functions/financial-stability/macroprudential-measures/capital-conservation-buffer" xr:uid="{69610F33-B8CC-4122-B263-8E63730080E4}"/>
    <hyperlink ref="D164" r:id="rId72" display="2.5%" xr:uid="{D76B3586-E2DE-4FD9-9D13-01BE87B36BF4}"/>
    <hyperlink ref="G164" r:id="rId73" display="http://www.nbs.sk/en/financial-market-supervision1/macroprudential-policy/current-status-of-macroprudential-instruments/current-setting-of-capital-buffers-in-slovakia" xr:uid="{240DFC8F-14E7-4657-A08D-72E505DCB2DD}"/>
    <hyperlink ref="A165:B165" r:id="rId74" display="National Bank of Slovakia" xr:uid="{7D7C675F-419A-4E0F-9CF7-4A3D1341310A}"/>
    <hyperlink ref="G164:G165" r:id="rId75" display="https://nbs.sk/en/financial-stability/fs-instruments/o-sii/" xr:uid="{D47A1D1A-2EE5-42E1-9689-573FE84EF54C}"/>
    <hyperlink ref="I129:I130" r:id="rId76" location="ex-1-4" display="2% s" xr:uid="{BB1846B9-C99E-4393-8445-FB6476B4431B}"/>
    <hyperlink ref="I171:I172" r:id="rId77" display="0.5% s" xr:uid="{DC5EAA50-0C93-41EB-B586-65B321CB5A7E}"/>
    <hyperlink ref="I73:I75" r:id="rId78" display="https://www.economie.gouv.fr/hcsf/mesures/coussin-pour-le-risque-systemique-sectoriel-ssyrb" xr:uid="{4D14E094-295C-4400-9FC4-387E9F4C4444}"/>
    <hyperlink ref="I142:I143" r:id="rId79" display="1.5% s" xr:uid="{8F3D6D58-2EE0-45CE-98D9-0992E9BBA7F4}"/>
    <hyperlink ref="I155:I156" r:id="rId80" display="All banks: 4% (s)" xr:uid="{67FA0723-7CEA-4859-BA41-770632F7C17F}"/>
    <hyperlink ref="H8:H9" r:id="rId81" display="https://www.fma.gv.at/en/banks/macroprudential-supervision/details-systemic-risk-buffer/" xr:uid="{98AE04F4-8B27-4655-8FAF-BD1BE63B0D1E}"/>
    <hyperlink ref="A74:C74" r:id="rId82" display="Autorité de Contrôle Prudentiel et de Résolution" xr:uid="{96852902-897B-41B1-A0E7-FE66E0CE5597}"/>
    <hyperlink ref="A75:C75" r:id="rId83" display="Haut Conseil de Stabilité Financière" xr:uid="{0F227113-A85E-4EB2-8291-FCE66E568E95}"/>
    <hyperlink ref="G8:G9" r:id="rId84" display="https://www.fma.gv.at/en/banks/macroprudential-supervision/details-osii-buffer/" xr:uid="{A4A0F7E5-62F6-446C-AB27-6559FA3588DE}"/>
    <hyperlink ref="E44:E45" r:id="rId85" display="https://www.hnb.hr/en/core-functions/financial-stability/cnb-s-macroprudential-policy/countercyclical-capital-buffer" xr:uid="{F5D88C9D-29C4-4065-A1AA-B85FA4A4E96E}"/>
    <hyperlink ref="E68" r:id="rId86" display="2.5%" xr:uid="{9A972A8F-0781-4B94-9174-C2E915873995}"/>
    <hyperlink ref="E99:E100" r:id="rId87" display="https://www.bankofgreece.gr/en/main-tasks/financial-stability/macroprudential-policy/capital-conservation-buffer" xr:uid="{F92BA22A-65F2-4E26-A31B-FF77C5BBAB02}"/>
    <hyperlink ref="D113" r:id="rId88" display="0%" xr:uid="{717697CF-2049-4B69-8814-235C81767FA3}"/>
    <hyperlink ref="D113:D114" r:id="rId89" display="https://www.bancaditalia.it/compiti/stabilita-finanziaria/politica-macroprudenziale/index.html" xr:uid="{D4CF87B1-B7FE-40C1-B542-6B9AA7707097}"/>
    <hyperlink ref="D122" r:id="rId90" display="0%" xr:uid="{702C5ED8-1548-4200-8EFA-996B03B01E41}"/>
    <hyperlink ref="D122:D123" r:id="rId91" location="the-effective-ccyb-rate" display="https://www.bank.lv/en/operational-areas/financial-stability/macroprudential-measures-introduced-in-latvia/countercyclical-capital-buffer - the-effective-ccyb-rate" xr:uid="{5D18E3FA-0663-4739-897B-787DC84CCFD1}"/>
    <hyperlink ref="E129" r:id="rId92" display="2.5%" xr:uid="{85D04C52-AFD0-47A2-8EE2-8BFF2EA59025}"/>
    <hyperlink ref="E129:E130" r:id="rId93" display="2.5%" xr:uid="{56CE7B87-9F52-4670-B219-6D03CD34BA5C}"/>
    <hyperlink ref="E135" r:id="rId94" display="2.5%" xr:uid="{F59AD5E5-EA5A-4B1A-9790-00B6F618903A}"/>
    <hyperlink ref="E135:E136" r:id="rId95" location="countercyclical-capital-buffer-ccyb" display="https://www.cssf.lu/en/macroprudential-supervision/ - countercyclical-capital-buffer-ccyb" xr:uid="{2B6230C0-2701-4508-9594-D8B5266D131A}"/>
    <hyperlink ref="E142" r:id="rId96" display="1.25%" xr:uid="{839DEF60-88DE-4D74-9F91-3AFBEB809BB1}"/>
    <hyperlink ref="E142:E143" r:id="rId97" display="https://www.mfsa.mt/wp-content/uploads/2019/02/Banking-Rule-15.pdf" xr:uid="{301A40D9-CE0F-4E77-BE36-13FC5698130D}"/>
    <hyperlink ref="E155" r:id="rId98" display="1.25%" xr:uid="{6B01C85F-B4E4-400E-8103-A4208C598B2B}"/>
    <hyperlink ref="G178" r:id="rId99" display="http://www.bde.es/bde/en/areas/estabilidad/politica-macropr/" xr:uid="{1244BF2B-FB8B-442A-AB7B-5671EF9D4C70}"/>
    <hyperlink ref="G178:G179" r:id="rId100" display="https://www.bde.es/bde/en/areas/estabilidad/herramientas-macroprudenciales/identificacion__bbe79f06544b261.html" xr:uid="{AFA382B5-DEFF-4FB9-AD77-D5855B57A980}"/>
    <hyperlink ref="F148" r:id="rId101" display="http://www.dnb.nl/en/about-dnb/duties/financial-stability/macroprudentiele-instrumenten/index.jsp" xr:uid="{BDAFDBDA-5569-4121-BA53-09F8D0728902}"/>
    <hyperlink ref="F148:F149" r:id="rId102" display="https://www.dnb.nl/en/sector-news/old/supervision-2023/dnb-adjusts-o-sii-buffers/" xr:uid="{31D45DFA-EEA6-4D16-939B-389719621D47}"/>
    <hyperlink ref="F73" r:id="rId103" display="https://acpr.banque-france.fr/nc/publications/registre-officiel.html" xr:uid="{528ABF23-ECDC-4FF9-8A2C-919D017698F3}"/>
    <hyperlink ref="F73:F75" r:id="rId104" display="https://acpr.banque-france.fr/en/node/27154" xr:uid="{9D51EBD4-D948-4E9B-AF07-E37A50E43066}"/>
    <hyperlink ref="F83:F84" r:id="rId105" display="https://www.bafin.de/EN/Aufsicht/BankenFinanzdienstleister/Eigenmittelanforderungen/ASRI/asri_artikel_en.html" xr:uid="{85DFDC85-884F-47EB-A34F-2965A5732864}"/>
    <hyperlink ref="E164" r:id="rId106" display="2.5%" xr:uid="{83E34B65-DDB8-4D6C-AF69-C98AE0E3DE9E}"/>
    <hyperlink ref="E53:E54" r:id="rId107" display="https://www.centralbank.cy/en/financial-stability/macroprudential-policy-decisions/countercyclical-capital-buffer-ccyb" xr:uid="{90D750B9-FABB-4E9E-AA9E-0A542A1C687D}"/>
    <hyperlink ref="E105:E106" r:id="rId108" display="https://www.centralbank.ie/macro-prudential-policies-for-bank-capital/countercyclical-capital-buffer" xr:uid="{142D5223-EEC9-4832-AA60-812EED53ABDE}"/>
  </hyperlinks>
  <pageMargins left="0.7" right="0.7" top="0.75" bottom="0.75" header="0.3" footer="0.3"/>
  <pageSetup paperSize="9" orientation="portrait" r:id="rId109"/>
  <ignoredErrors>
    <ignoredError sqref="J73" formulaRange="1"/>
    <ignoredError sqref="A83:K134 A136:K170 A135:F135 K135 H135:I135 A172:K176 A171:J171 A178:K179 A177:J17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0"/>
  <sheetViews>
    <sheetView showGridLines="0" zoomScale="80" zoomScaleNormal="80" workbookViewId="0">
      <selection activeCell="F15" sqref="F15"/>
    </sheetView>
  </sheetViews>
  <sheetFormatPr defaultRowHeight="15" x14ac:dyDescent="0.25"/>
  <cols>
    <col min="1" max="1" width="1.85546875" customWidth="1"/>
    <col min="2" max="2" width="32.42578125" customWidth="1"/>
    <col min="3" max="3" width="71.42578125" customWidth="1"/>
    <col min="4" max="4" width="11.140625" customWidth="1"/>
    <col min="5" max="5" width="17.140625" customWidth="1"/>
    <col min="6" max="6" width="37.140625" customWidth="1"/>
  </cols>
  <sheetData>
    <row r="1" spans="1:7" x14ac:dyDescent="0.25">
      <c r="A1" s="128" t="s">
        <v>330</v>
      </c>
      <c r="B1" s="129"/>
      <c r="C1" s="132" t="s">
        <v>128</v>
      </c>
      <c r="D1" s="110" t="s">
        <v>129</v>
      </c>
      <c r="E1" s="110" t="s">
        <v>130</v>
      </c>
      <c r="F1" s="112" t="s">
        <v>155</v>
      </c>
    </row>
    <row r="2" spans="1:7" ht="46.5" customHeight="1" x14ac:dyDescent="0.25">
      <c r="A2" s="130"/>
      <c r="B2" s="131"/>
      <c r="C2" s="133"/>
      <c r="D2" s="111"/>
      <c r="E2" s="111"/>
      <c r="F2" s="113"/>
    </row>
    <row r="3" spans="1:7" s="21" customFormat="1" ht="28.5" customHeight="1" x14ac:dyDescent="0.25">
      <c r="A3" s="124" t="s">
        <v>348</v>
      </c>
      <c r="B3" s="125"/>
      <c r="C3" s="126" t="s">
        <v>357</v>
      </c>
      <c r="D3" s="122" t="s">
        <v>349</v>
      </c>
      <c r="E3" s="114">
        <v>45658</v>
      </c>
      <c r="F3" s="106"/>
    </row>
    <row r="4" spans="1:7" s="21" customFormat="1" ht="168.75" customHeight="1" x14ac:dyDescent="0.25">
      <c r="A4" s="108" t="s">
        <v>350</v>
      </c>
      <c r="B4" s="109"/>
      <c r="C4" s="127"/>
      <c r="D4" s="123"/>
      <c r="E4" s="115"/>
      <c r="F4" s="107"/>
    </row>
    <row r="5" spans="1:7" ht="33" customHeight="1" x14ac:dyDescent="0.25">
      <c r="A5" s="124" t="s">
        <v>37</v>
      </c>
      <c r="B5" s="125"/>
      <c r="C5" s="120" t="s">
        <v>150</v>
      </c>
      <c r="D5" s="122" t="s">
        <v>131</v>
      </c>
      <c r="E5" s="114">
        <v>43738</v>
      </c>
      <c r="F5" s="106" t="s">
        <v>178</v>
      </c>
    </row>
    <row r="6" spans="1:7" ht="33" customHeight="1" x14ac:dyDescent="0.25">
      <c r="A6" s="108" t="s">
        <v>38</v>
      </c>
      <c r="B6" s="109"/>
      <c r="C6" s="121"/>
      <c r="D6" s="123"/>
      <c r="E6" s="115"/>
      <c r="F6" s="107"/>
    </row>
    <row r="7" spans="1:7" ht="80.099999999999994" customHeight="1" x14ac:dyDescent="0.25">
      <c r="A7" s="116" t="s">
        <v>98</v>
      </c>
      <c r="B7" s="117"/>
      <c r="C7" s="120" t="s">
        <v>368</v>
      </c>
      <c r="D7" s="122" t="s">
        <v>131</v>
      </c>
      <c r="E7" s="114">
        <v>45627</v>
      </c>
      <c r="F7" s="106" t="s">
        <v>358</v>
      </c>
    </row>
    <row r="8" spans="1:7" ht="45" customHeight="1" x14ac:dyDescent="0.25">
      <c r="A8" s="118" t="s">
        <v>99</v>
      </c>
      <c r="B8" s="119"/>
      <c r="C8" s="121"/>
      <c r="D8" s="123"/>
      <c r="E8" s="115"/>
      <c r="F8" s="107"/>
    </row>
    <row r="9" spans="1:7" ht="47.45" customHeight="1" x14ac:dyDescent="0.25"/>
    <row r="11" spans="1:7" ht="54" customHeight="1" x14ac:dyDescent="0.25"/>
    <row r="12" spans="1:7" ht="15" customHeight="1" x14ac:dyDescent="0.25"/>
    <row r="13" spans="1:7" ht="99.95" customHeight="1" x14ac:dyDescent="0.25"/>
    <row r="14" spans="1:7" ht="14.45" customHeight="1" x14ac:dyDescent="0.25"/>
    <row r="15" spans="1:7" ht="92.25" customHeight="1" x14ac:dyDescent="0.25">
      <c r="G15" s="21"/>
    </row>
    <row r="16" spans="1:7" ht="15" customHeight="1" x14ac:dyDescent="0.25"/>
    <row r="17" ht="62.25" customHeight="1" x14ac:dyDescent="0.25"/>
    <row r="18" ht="15" customHeight="1" x14ac:dyDescent="0.25"/>
    <row r="19" ht="45.75" customHeight="1" x14ac:dyDescent="0.25"/>
    <row r="41" spans="7:7" x14ac:dyDescent="0.25">
      <c r="G41" s="21"/>
    </row>
    <row r="63" spans="7:7" x14ac:dyDescent="0.25">
      <c r="G63" s="21"/>
    </row>
    <row r="66" spans="7:7" x14ac:dyDescent="0.25">
      <c r="G66" s="21"/>
    </row>
    <row r="71" spans="7:7" x14ac:dyDescent="0.25">
      <c r="G71" s="21"/>
    </row>
    <row r="78" spans="7:7" x14ac:dyDescent="0.25">
      <c r="G78" s="21"/>
    </row>
    <row r="107" spans="7:7" x14ac:dyDescent="0.25">
      <c r="G107" s="21"/>
    </row>
    <row r="115" spans="7:7" x14ac:dyDescent="0.25">
      <c r="G115" s="21"/>
    </row>
    <row r="119" spans="7:7" x14ac:dyDescent="0.25">
      <c r="G119" s="21"/>
    </row>
    <row r="126" spans="7:7" x14ac:dyDescent="0.25">
      <c r="G126" s="21"/>
    </row>
    <row r="131" spans="7:7" x14ac:dyDescent="0.25">
      <c r="G131" s="21"/>
    </row>
    <row r="138" spans="7:7" x14ac:dyDescent="0.25">
      <c r="G138" s="21"/>
    </row>
    <row r="142" spans="7:7" x14ac:dyDescent="0.25">
      <c r="G142" s="21"/>
    </row>
    <row r="165" spans="7:7" x14ac:dyDescent="0.25">
      <c r="G165" s="21"/>
    </row>
    <row r="191" spans="7:7" x14ac:dyDescent="0.25">
      <c r="G191" s="21"/>
    </row>
    <row r="200" spans="7:7" x14ac:dyDescent="0.25">
      <c r="G200" s="21"/>
    </row>
  </sheetData>
  <mergeCells count="23">
    <mergeCell ref="A5:B5"/>
    <mergeCell ref="E5:E6"/>
    <mergeCell ref="A1:B2"/>
    <mergeCell ref="C1:C2"/>
    <mergeCell ref="D1:D2"/>
    <mergeCell ref="C5:C6"/>
    <mergeCell ref="D5:D6"/>
    <mergeCell ref="F5:F6"/>
    <mergeCell ref="A6:B6"/>
    <mergeCell ref="E1:E2"/>
    <mergeCell ref="F1:F2"/>
    <mergeCell ref="E7:E8"/>
    <mergeCell ref="F7:F8"/>
    <mergeCell ref="A7:B7"/>
    <mergeCell ref="A8:B8"/>
    <mergeCell ref="C7:C8"/>
    <mergeCell ref="D7:D8"/>
    <mergeCell ref="F3:F4"/>
    <mergeCell ref="A3:B3"/>
    <mergeCell ref="C3:C4"/>
    <mergeCell ref="D3:D4"/>
    <mergeCell ref="E3:E4"/>
    <mergeCell ref="A4:B4"/>
  </mergeCells>
  <hyperlinks>
    <hyperlink ref="I4" r:id="rId1" display="https://www.nbb.be/en/financial-oversight/macroprudential-supervision/macroprudential-instruments/other-systemically" xr:uid="{00000000-0004-0000-0100-000004000000}"/>
    <hyperlink ref="I41" r:id="rId2" display="http://www.centralbank.gov.cy/nqcontent.cfm?a_id=15672" xr:uid="{00000000-0004-0000-0100-000006000000}"/>
    <hyperlink ref="I71" r:id="rId3" display="https://acpr.banque-france.fr/nc/publications/registre-officiel.html" xr:uid="{00000000-0004-0000-0100-000008000000}"/>
    <hyperlink ref="H71" r:id="rId4" display="https://acpr.banque-france.fr/nc/publications/registre-officiel.html" xr:uid="{00000000-0004-0000-0100-000009000000}"/>
    <hyperlink ref="H78" r:id="rId5" display="https://www.bafin.de/SharedDocs/Downloads/DE/BaFinJournal/2016/bj_1612.pdf" xr:uid="{00000000-0004-0000-0100-00000D000000}"/>
    <hyperlink ref="I63" r:id="rId6" display="https://www.eestipank.ee/en/financial-stability/other-systemically-important-institutions-buffer" xr:uid="{00000000-0004-0000-0100-00000E000000}"/>
    <hyperlink ref="I66" r:id="rId7" display="http://www.finanssivalvonta.fi/en/Supervision/Macroprudential_supervision/decision_making/Pages/Default.aspx" xr:uid="{00000000-0004-0000-0100-00000F000000}"/>
    <hyperlink ref="I78" r:id="rId8" display="https://www.bafin.de/SharedDocs/Downloads/EN/Eigenmittel_BA/dl_asri_institute_ba_en.html" xr:uid="{00000000-0004-0000-0100-000010000000}"/>
    <hyperlink ref="J63" r:id="rId9" display="https://www.eestipank.ee/en/financial-stability/systemic-risk-buffer" xr:uid="{00000000-0004-0000-0100-000011000000}"/>
    <hyperlink ref="I131" r:id="rId10" location="c7489" display="https://www.cssf.lu/en/documentation/regulations/laws-regulations-and-other-texts/news-cat/130/#c7489" xr:uid="{00000000-0004-0000-0100-000013000000}"/>
    <hyperlink ref="H115" r:id="rId11" display="https://www.bancaditalia.it/compiti/stabilita-finanziaria/politica-macroprudenziale/index.html?com.dotmarketing.htmlpage.language=2" xr:uid="{00000000-0004-0000-0100-00001A000000}"/>
    <hyperlink ref="H142" r:id="rId12" display="http://www.dnb.nl/en/about-dnb/duties/financial-stability/macroprudentiele-instrumenten/index.jsp" xr:uid="{00000000-0004-0000-0100-00001B000000}"/>
    <hyperlink ref="I107" r:id="rId13" display="http://www.centralbank.ie/stability/MacroprudentialPol/Pages/OtherSystemicallyImportantInstitutions(O-SII).aspx" xr:uid="{00000000-0004-0000-0100-00001C000000}"/>
    <hyperlink ref="I115" r:id="rId14" display="https://www.bancaditalia.it/compiti/stabilita-finanziaria/politica-macroprudenziale/index.html?com.dotmarketing.htmlpage.language=3" xr:uid="{00000000-0004-0000-0100-00001D000000}"/>
    <hyperlink ref="I126" r:id="rId15" display="https://www.lb.lt/other_systemically_important_institutions" xr:uid="{00000000-0004-0000-0100-00001E000000}"/>
    <hyperlink ref="I138" r:id="rId16" display="https://www.centralbankmalta.org/systemically-important-institutions" xr:uid="{00000000-0004-0000-0100-00001F000000}"/>
    <hyperlink ref="I142" r:id="rId17" display="http://www.dnb.nl/en/about-dnb/duties/financial-stability/macroprudentiele-instrumenten/index.jsp" xr:uid="{00000000-0004-0000-0100-000020000000}"/>
    <hyperlink ref="I119" r:id="rId18" display="http://www.fktk.lv/en/publications/macroprudential-supervision/other-systemically-significant-institutions.html" xr:uid="{00000000-0004-0000-0100-000021000000}"/>
    <hyperlink ref="J142" r:id="rId19" display="http://www.dnb.nl/en/about-dnb/duties/financial-stability/macroprudentiele-instrumenten/index.jsp" xr:uid="{00000000-0004-0000-0100-000022000000}"/>
    <hyperlink ref="I165" r:id="rId20" display="https://www.bportugal.pt/en/page/o-sii-capital-buffer" xr:uid="{00000000-0004-0000-0100-000024000000}"/>
    <hyperlink ref="H200" r:id="rId21" display="http://www.bde.es/bde/en/areas/estabilidad/politica-macropr/" xr:uid="{00000000-0004-0000-0100-000027000000}"/>
    <hyperlink ref="I191" r:id="rId22" display="http://www.bsi.si/en/financial-stability.asp?MapaId=1887" xr:uid="{00000000-0004-0000-0100-000028000000}"/>
    <hyperlink ref="I200" r:id="rId23" display="http://www.bde.es/bde/en/areas/estabilidad/politica-macropr/" xr:uid="{00000000-0004-0000-0100-000029000000}"/>
    <hyperlink ref="F178" r:id="rId24" display="http://www.nbs.sk/en/financial-market-supervision1/macroprudential-policy/current-status-of-macroprudential-instruments/current-setting-of-capital-buffers-in-slovakia" xr:uid="{00000000-0004-0000-0100-00002A000000}"/>
    <hyperlink ref="I15" r:id="rId25" display="https://www.nbb.be/en/financial-oversight/macroprudential-supervision/macroprudential-instruments/other-systemically" xr:uid="{F7A1482D-7128-4613-85FD-F8160DA9D393}"/>
    <hyperlink ref="A8:B8" r:id="rId26" display="De Nederlandsche Bank" xr:uid="{625D98C7-DBDC-4ABC-8E64-5EF6128C35D3}"/>
    <hyperlink ref="C7:C8" r:id="rId27" display=" DNB applies a risk weight floor measure on the mortgage loan portfolios of IRB banks. For each exposure, a 12% risk weight is assigned  to the portion of the loan not exceeding 55% of the collateral’s market value, and a 45% risk weight is assigned to the remaining portion of the loan. On 1 December 2024 DNB has decided to extend the measure for two years. This extension option is provided for in Article 458 of the Capital Requirements Regulation. " xr:uid="{28B0463E-57DE-46A2-93F6-439ECDCB3B66}"/>
    <hyperlink ref="C5:C6" r:id="rId28" display="Credit institution-specific minimum level of 15% for the average risk weight on retail exposures secured by real estate, applicable to credit institutions using the Internal Ratings Based (IRB) approach." xr:uid="{00000000-0004-0000-0100-000030000000}"/>
    <hyperlink ref="A6:B6" r:id="rId29" display="Eesti Pank" xr:uid="{00000000-0004-0000-0100-00002F000000}"/>
    <hyperlink ref="A4:B4" r:id="rId30" display="Croatian National Bank" xr:uid="{194AC48D-C3DD-4667-89F4-F554E9BFCC82}"/>
    <hyperlink ref="C3:C4" r:id="rId31" display="Croatian National Bank has reviewed the discretions granted by Article 124 of the CRR regarding establishing stricter criteria for exposures secured by mortgages on residential properties, and applying a higher risk weight (100%) for exposures secured by mortgages on commercial properties due to implementation of Regulation (EU) 2024/1623 of the European Parliament and of the Council of 31 May 2024 amending Regulation (EU) No 575/2013 as regards requirements for credit risk, credit valuation adjustment risk, operational risk, market risk and the output floor.  As a result, it has dropped 2 out of 4 stricter criteria for residential real estate due to updated definition of &quot;residential property&quot; and revoked the application of the higher risk weight requirement for commercial real estate." xr:uid="{2A50C7C5-14CA-40DF-8B27-9DF5A9A5148C}"/>
  </hyperlinks>
  <pageMargins left="0.7" right="0.7" top="0.75" bottom="0.75" header="0.3" footer="0.3"/>
  <pageSetup paperSize="9" orientation="portrait"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Overview of measures</vt:lpstr>
      <vt:lpstr>Other measures</vt:lpstr>
      <vt:lpstr>'Other measures'!Print_Area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2025-04-17T09:20:26Z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{85A70F91-9D3F-4A9E-9B49-0DE8B8EC4688}</vt:lpwstr>
  </property>
  <property fmtid="{D5CDD505-2E9C-101B-9397-08002B2CF9AE}" pid="3" name="MSIP_Label_894145f4-aec7-4462-867f-61720b9452af_Enabled">
    <vt:lpwstr>true</vt:lpwstr>
  </property>
  <property fmtid="{D5CDD505-2E9C-101B-9397-08002B2CF9AE}" pid="4" name="MSIP_Label_894145f4-aec7-4462-867f-61720b9452af_SetDate">
    <vt:lpwstr>2025-04-17T14:17:28Z</vt:lpwstr>
  </property>
  <property fmtid="{D5CDD505-2E9C-101B-9397-08002B2CF9AE}" pid="5" name="MSIP_Label_894145f4-aec7-4462-867f-61720b9452af_Method">
    <vt:lpwstr>Standard</vt:lpwstr>
  </property>
  <property fmtid="{D5CDD505-2E9C-101B-9397-08002B2CF9AE}" pid="6" name="MSIP_Label_894145f4-aec7-4462-867f-61720b9452af_Name">
    <vt:lpwstr>ECB-CONFIDENTIAL - Business</vt:lpwstr>
  </property>
  <property fmtid="{D5CDD505-2E9C-101B-9397-08002B2CF9AE}" pid="7" name="MSIP_Label_894145f4-aec7-4462-867f-61720b9452af_SiteId">
    <vt:lpwstr>b84ee435-4816-49d2-8d92-e740dbda4064</vt:lpwstr>
  </property>
  <property fmtid="{D5CDD505-2E9C-101B-9397-08002B2CF9AE}" pid="8" name="MSIP_Label_894145f4-aec7-4462-867f-61720b9452af_ActionId">
    <vt:lpwstr>a7daaf75-5ff3-4aae-857b-8762b49b600a</vt:lpwstr>
  </property>
  <property fmtid="{D5CDD505-2E9C-101B-9397-08002B2CF9AE}" pid="9" name="MSIP_Label_894145f4-aec7-4462-867f-61720b9452af_ContentBits">
    <vt:lpwstr>0</vt:lpwstr>
  </property>
</Properties>
</file>