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C:\Users\rosatie\Downloads\"/>
    </mc:Choice>
  </mc:AlternateContent>
  <bookViews>
    <workbookView xWindow="-108" yWindow="-108" windowWidth="23256" windowHeight="12576" activeTab="1" xr2:uid="{00000000-000D-0000-FFFF-FFFF00000000}"/>
  </bookViews>
  <sheets>
    <sheet name="Info" sheetId="3" r:id="rId1"/>
    <sheet name="Delivery &amp; Publication 2026" sheetId="1" r:id="rId2"/>
    <sheet name="Public holidays" sheetId="2" r:id="rId3"/>
    <sheet name="w_formulae" sheetId="4" r:id="rId4"/>
  </sheets>
  <definedNames>
    <definedName name="_xlnm._FilterDatabase" localSheetId="1" hidden="1">'Delivery &amp; Publication 2026'!$B$3:$L$48</definedName>
    <definedName name="_xlnm._FilterDatabase" localSheetId="3" hidden="1">w_formulae!$B$3:$L$48</definedName>
    <definedName name="_xlnm.Print_Area" localSheetId="1">'Delivery &amp; Publication 2026'!$B$1:$L$47</definedName>
    <definedName name="_xlnm.Print_Area" localSheetId="3">w_formulae!$B$1:$L$48</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4" l="1"/>
  <c r="E46" i="4"/>
  <c r="F46" i="4" s="1"/>
  <c r="G46" i="4" s="1"/>
  <c r="J45" i="4"/>
  <c r="F45" i="4"/>
  <c r="H45" i="4" s="1"/>
  <c r="I45" i="4" s="1"/>
  <c r="E45" i="4"/>
  <c r="E44" i="4"/>
  <c r="F44" i="4" s="1"/>
  <c r="E43" i="4"/>
  <c r="F43" i="4" s="1"/>
  <c r="K42" i="4"/>
  <c r="J42" i="4"/>
  <c r="K45" i="4" s="1"/>
  <c r="E42" i="4"/>
  <c r="F42" i="4" s="1"/>
  <c r="K41" i="4"/>
  <c r="J41" i="4"/>
  <c r="E41" i="4"/>
  <c r="F41" i="4" s="1"/>
  <c r="K40" i="4"/>
  <c r="J40" i="4"/>
  <c r="F40" i="4"/>
  <c r="G40" i="4" s="1"/>
  <c r="E40" i="4"/>
  <c r="J39" i="4"/>
  <c r="K39" i="4" s="1"/>
  <c r="F39" i="4"/>
  <c r="H39" i="4" s="1"/>
  <c r="I39" i="4" s="1"/>
  <c r="E39" i="4"/>
  <c r="E38" i="4"/>
  <c r="F38" i="4" s="1"/>
  <c r="K37" i="4"/>
  <c r="J37" i="4"/>
  <c r="E37" i="4"/>
  <c r="F37" i="4" s="1"/>
  <c r="E36" i="4"/>
  <c r="F36" i="4" s="1"/>
  <c r="F35" i="4"/>
  <c r="I35" i="4" s="1"/>
  <c r="E35" i="4"/>
  <c r="J34" i="4"/>
  <c r="K34" i="4" s="1"/>
  <c r="H34" i="4"/>
  <c r="I34" i="4" s="1"/>
  <c r="F34" i="4"/>
  <c r="G34" i="4" s="1"/>
  <c r="E34" i="4"/>
  <c r="E33" i="4"/>
  <c r="F33" i="4" s="1"/>
  <c r="F32" i="4"/>
  <c r="G32" i="4" s="1"/>
  <c r="E32" i="4"/>
  <c r="K31" i="4"/>
  <c r="J31" i="4"/>
  <c r="E31" i="4"/>
  <c r="F31" i="4" s="1"/>
  <c r="K30" i="4"/>
  <c r="J30" i="4"/>
  <c r="E30" i="4"/>
  <c r="F30" i="4" s="1"/>
  <c r="K29" i="4"/>
  <c r="J29" i="4"/>
  <c r="F29" i="4"/>
  <c r="H29" i="4" s="1"/>
  <c r="I29" i="4" s="1"/>
  <c r="E29" i="4"/>
  <c r="E28" i="4"/>
  <c r="F28" i="4" s="1"/>
  <c r="J27" i="4"/>
  <c r="K27" i="4" s="1"/>
  <c r="E27" i="4"/>
  <c r="F27" i="4" s="1"/>
  <c r="E26" i="4"/>
  <c r="F26" i="4" s="1"/>
  <c r="F25" i="4"/>
  <c r="G25" i="4" s="1"/>
  <c r="J25" i="4" s="1"/>
  <c r="E25" i="4"/>
  <c r="K24" i="4"/>
  <c r="J24" i="4"/>
  <c r="E24" i="4"/>
  <c r="F24" i="4" s="1"/>
  <c r="E23" i="4"/>
  <c r="F23" i="4" s="1"/>
  <c r="E22" i="4"/>
  <c r="F22" i="4" s="1"/>
  <c r="J21" i="4"/>
  <c r="K21" i="4" s="1"/>
  <c r="F21" i="4"/>
  <c r="H21" i="4" s="1"/>
  <c r="I21" i="4" s="1"/>
  <c r="E21" i="4"/>
  <c r="K20" i="4"/>
  <c r="J20" i="4"/>
  <c r="E20" i="4"/>
  <c r="F20" i="4" s="1"/>
  <c r="K19" i="4"/>
  <c r="J19" i="4"/>
  <c r="E19" i="4"/>
  <c r="F19" i="4" s="1"/>
  <c r="G19" i="4" s="1"/>
  <c r="J18" i="4"/>
  <c r="K18" i="4" s="1"/>
  <c r="I18" i="4"/>
  <c r="E18" i="4"/>
  <c r="F18" i="4" s="1"/>
  <c r="G18" i="4" s="1"/>
  <c r="E17" i="4"/>
  <c r="F17" i="4" s="1"/>
  <c r="K16" i="4"/>
  <c r="J16" i="4"/>
  <c r="E16" i="4"/>
  <c r="F16" i="4" s="1"/>
  <c r="E15" i="4"/>
  <c r="F15" i="4" s="1"/>
  <c r="E14" i="4"/>
  <c r="F14" i="4" s="1"/>
  <c r="J13" i="4"/>
  <c r="K13" i="4" s="1"/>
  <c r="E13" i="4"/>
  <c r="F13" i="4" s="1"/>
  <c r="E12" i="4"/>
  <c r="F12" i="4" s="1"/>
  <c r="E11" i="4"/>
  <c r="F11" i="4" s="1"/>
  <c r="J10" i="4"/>
  <c r="K10" i="4" s="1"/>
  <c r="E10" i="4"/>
  <c r="F10" i="4" s="1"/>
  <c r="K9" i="4"/>
  <c r="J9" i="4"/>
  <c r="E9" i="4"/>
  <c r="F9" i="4" s="1"/>
  <c r="J8" i="4"/>
  <c r="K8" i="4" s="1"/>
  <c r="E8" i="4"/>
  <c r="F8" i="4" s="1"/>
  <c r="E7" i="4"/>
  <c r="F7" i="4" s="1"/>
  <c r="K6" i="4"/>
  <c r="E6" i="4"/>
  <c r="F6" i="4" s="1"/>
  <c r="E5" i="4"/>
  <c r="F5" i="4" s="1"/>
  <c r="H27" i="4" l="1"/>
  <c r="I27" i="4" s="1"/>
  <c r="G27" i="4"/>
  <c r="G26" i="4"/>
  <c r="J26" i="4" s="1"/>
  <c r="K26" i="4" s="1"/>
  <c r="H26" i="4"/>
  <c r="I26" i="4" s="1"/>
  <c r="G20" i="4"/>
  <c r="H20" i="4"/>
  <c r="H13" i="4"/>
  <c r="I13" i="4" s="1"/>
  <c r="G13" i="4"/>
  <c r="H30" i="4"/>
  <c r="I30" i="4" s="1"/>
  <c r="G30" i="4"/>
  <c r="I14" i="4"/>
  <c r="G14" i="4"/>
  <c r="J14" i="4" s="1"/>
  <c r="H14" i="4"/>
  <c r="H36" i="4"/>
  <c r="I36" i="4" s="1"/>
  <c r="G36" i="4"/>
  <c r="J36" i="4" s="1"/>
  <c r="K36" i="4" s="1"/>
  <c r="G5" i="4"/>
  <c r="H5" i="4"/>
  <c r="I5" i="4"/>
  <c r="H15" i="4"/>
  <c r="I15" i="4" s="1"/>
  <c r="G15" i="4"/>
  <c r="J15" i="4" s="1"/>
  <c r="K15" i="4" s="1"/>
  <c r="H37" i="4"/>
  <c r="I37" i="4" s="1"/>
  <c r="G37" i="4"/>
  <c r="H16" i="4"/>
  <c r="I16" i="4" s="1"/>
  <c r="G16" i="4"/>
  <c r="I22" i="4"/>
  <c r="H22" i="4"/>
  <c r="G22" i="4"/>
  <c r="J22" i="4" s="1"/>
  <c r="K22" i="4" s="1"/>
  <c r="I43" i="4"/>
  <c r="G43" i="4"/>
  <c r="H43" i="4"/>
  <c r="H42" i="4"/>
  <c r="I42" i="4" s="1"/>
  <c r="G42" i="4"/>
  <c r="G6" i="4"/>
  <c r="H6" i="4"/>
  <c r="I6" i="4" s="1"/>
  <c r="H23" i="4"/>
  <c r="G23" i="4"/>
  <c r="J23" i="4" s="1"/>
  <c r="K23" i="4" s="1"/>
  <c r="H44" i="4"/>
  <c r="I44" i="4" s="1"/>
  <c r="G44" i="4"/>
  <c r="J44" i="4" s="1"/>
  <c r="K44" i="4" s="1"/>
  <c r="H24" i="4"/>
  <c r="I24" i="4" s="1"/>
  <c r="G24" i="4"/>
  <c r="H31" i="4"/>
  <c r="I31" i="4" s="1"/>
  <c r="G31" i="4"/>
  <c r="I38" i="4"/>
  <c r="H38" i="4"/>
  <c r="G38" i="4"/>
  <c r="G33" i="4"/>
  <c r="J33" i="4" s="1"/>
  <c r="K33" i="4" s="1"/>
  <c r="H33" i="4"/>
  <c r="I33" i="4" s="1"/>
  <c r="H10" i="4"/>
  <c r="I10" i="4" s="1"/>
  <c r="G10" i="4"/>
  <c r="I11" i="4"/>
  <c r="H11" i="4"/>
  <c r="G11" i="4"/>
  <c r="J11" i="4" s="1"/>
  <c r="K11" i="4" s="1"/>
  <c r="I28" i="4"/>
  <c r="G28" i="4"/>
  <c r="H28" i="4"/>
  <c r="H41" i="4"/>
  <c r="G41" i="4"/>
  <c r="G12" i="4"/>
  <c r="J12" i="4" s="1"/>
  <c r="K12" i="4" s="1"/>
  <c r="H12" i="4"/>
  <c r="I12" i="4" s="1"/>
  <c r="G7" i="4"/>
  <c r="I7" i="4"/>
  <c r="H7" i="4"/>
  <c r="G8" i="4"/>
  <c r="H8" i="4"/>
  <c r="I8" i="4" s="1"/>
  <c r="H17" i="4"/>
  <c r="G17" i="4"/>
  <c r="I17" i="4"/>
  <c r="H9" i="4"/>
  <c r="G9" i="4"/>
  <c r="J28" i="4"/>
  <c r="K28" i="4" s="1"/>
  <c r="K25" i="4"/>
  <c r="J35" i="4"/>
  <c r="J32" i="4"/>
  <c r="K32" i="4" s="1"/>
  <c r="H25" i="4"/>
  <c r="H32" i="4"/>
  <c r="G39" i="4"/>
  <c r="I32" i="4"/>
  <c r="G21" i="4"/>
  <c r="G35" i="4"/>
  <c r="H35" i="4"/>
  <c r="G45" i="4"/>
  <c r="G29" i="4"/>
  <c r="J43" i="4" l="1"/>
  <c r="K43" i="4" s="1"/>
  <c r="J46" i="4"/>
  <c r="K46" i="4" s="1"/>
  <c r="K14" i="4"/>
  <c r="J17" i="4"/>
  <c r="K17" i="4" s="1"/>
  <c r="J38" i="4"/>
  <c r="K38" i="4" s="1"/>
  <c r="K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Mihailescu, Andrei Iustin</author>
  </authors>
  <commentList>
    <comment ref="L2" authorId="0" shapeId="0" xr:uid="{C42B31A4-82DC-4E13-873E-F2B37DF8685A}">
      <text>
        <r>
          <rPr>
            <b/>
            <sz val="9"/>
            <color indexed="81"/>
            <rFont val="Tahoma"/>
            <family val="2"/>
          </rPr>
          <t>Mihailescu, Andrei Iustin:</t>
        </r>
        <r>
          <rPr>
            <sz val="9"/>
            <color indexed="81"/>
            <rFont val="Tahoma"/>
            <family val="2"/>
          </rPr>
          <t xml:space="preserve">
To be changed</t>
        </r>
      </text>
    </comment>
  </commentList>
</comments>
</file>

<file path=xl/sharedStrings.xml><?xml version="1.0" encoding="utf-8"?>
<sst xmlns="http://schemas.openxmlformats.org/spreadsheetml/2006/main" count="464" uniqueCount="106">
  <si>
    <t>M - monthly b.o.p. / Q - quarterly b.o.p./i.i.p. / R - Reserve assets template / B - Banknotes shipment / S -SEFER</t>
  </si>
  <si>
    <t>MBOP, MCHVL, MCHPR, MOTHC, MBOP_V</t>
  </si>
  <si>
    <t>M</t>
  </si>
  <si>
    <t>RASS</t>
  </si>
  <si>
    <t>R</t>
  </si>
  <si>
    <t>All</t>
  </si>
  <si>
    <t>SHIP</t>
  </si>
  <si>
    <t>B</t>
  </si>
  <si>
    <t>SEFER*</t>
  </si>
  <si>
    <t>S</t>
  </si>
  <si>
    <t>QBOP, QIIP, QCHVL, QCHPR, QOTHC, QBOP_V, QIIP_V</t>
  </si>
  <si>
    <t>Q</t>
  </si>
  <si>
    <t xml:space="preserve">Notes </t>
  </si>
  <si>
    <t>Data revisions (reference period)</t>
  </si>
  <si>
    <t>Deadline for data transmission</t>
  </si>
  <si>
    <t>Reference period</t>
  </si>
  <si>
    <t>Data set (lists)</t>
  </si>
  <si>
    <t>Type of transmission</t>
  </si>
  <si>
    <t>ECB-UNRESTRICTED</t>
  </si>
  <si>
    <t>New Year's Day*</t>
  </si>
  <si>
    <t>Good Friday*</t>
  </si>
  <si>
    <t>Easter Monday*</t>
  </si>
  <si>
    <t>Labour Day*</t>
  </si>
  <si>
    <t>Anniversary of Robert Schuman's Declaration</t>
  </si>
  <si>
    <t>Ascension Day</t>
  </si>
  <si>
    <t>Whit Monday</t>
  </si>
  <si>
    <t>Corpus Christi</t>
  </si>
  <si>
    <t>Day of German Unity</t>
  </si>
  <si>
    <t>All Saints' Day</t>
  </si>
  <si>
    <t>Christmas Eve</t>
  </si>
  <si>
    <t>Christmas Day*</t>
  </si>
  <si>
    <t>Christmas Holiday*</t>
  </si>
  <si>
    <t>New Year's Eve</t>
  </si>
  <si>
    <t>Automatic update of date</t>
  </si>
  <si>
    <t>30/09/</t>
  </si>
  <si>
    <t>30/11/</t>
  </si>
  <si>
    <t>30/06/</t>
  </si>
  <si>
    <t>31/12/</t>
  </si>
  <si>
    <t>31/01/</t>
  </si>
  <si>
    <t>31/03/</t>
  </si>
  <si>
    <t>30/04/</t>
  </si>
  <si>
    <t>31/05/</t>
  </si>
  <si>
    <t>01/12/</t>
  </si>
  <si>
    <t>31/07/</t>
  </si>
  <si>
    <t>31/08/</t>
  </si>
  <si>
    <t>31/10/</t>
  </si>
  <si>
    <t>01/06/</t>
  </si>
  <si>
    <t>28/02/</t>
  </si>
  <si>
    <t>Automatic dates(not Q)</t>
  </si>
  <si>
    <t>The spreadsheet is colour coded in the following way:</t>
  </si>
  <si>
    <t xml:space="preserve">Publication (press/statistical release)          </t>
  </si>
  <si>
    <t>SEFER</t>
  </si>
  <si>
    <t>No</t>
  </si>
  <si>
    <t>If there is some issue with the dates, and the years note that there hare hiden columns to deal with that, and a correction there should sufice</t>
  </si>
  <si>
    <r>
      <t xml:space="preserve">To update the spreadsheed you should just change the year in the title of the Delivery &amp; publications sheet, so it should be: "Table 1: Reporting and dissemination timetable year" be carefull </t>
    </r>
    <r>
      <rPr>
        <b/>
        <sz val="8"/>
        <rFont val="Verdana"/>
        <family val="2"/>
      </rPr>
      <t>not to leave any spaces at the end!!
Also check the revisions manually, as some values are not resolved by formulas</t>
    </r>
    <r>
      <rPr>
        <sz val="8"/>
        <rFont val="Verdana"/>
        <family val="2"/>
      </rPr>
      <t xml:space="preserve">
Then, the holydays have to e manually updated </t>
    </r>
    <r>
      <rPr>
        <b/>
        <sz val="8"/>
        <rFont val="Verdana"/>
        <family val="2"/>
      </rPr>
      <t>DO SO BEFORE CHECKING THE DATES BECAUSE THEY DEPEND ON THE HOLIDAYS THAT APPPEAR IN THE PUBLIC HOLIDAYS SHEET,</t>
    </r>
    <r>
      <rPr>
        <sz val="8"/>
        <rFont val="Verdana"/>
        <family val="2"/>
      </rPr>
      <t xml:space="preserve"> they can be found here (https://www.ecb.europa.eu/home/contacts/working-hours/html/index.en.html), and you should change the reference of the WG document too.
The formulas update teh values for the Quartertly, but this are just estimated values based on past year's dates. The dates for the Quarterly should be agreed with Eurostat.</t>
    </r>
  </si>
  <si>
    <t>Christmas Holiday (additional)</t>
  </si>
  <si>
    <t>WGES/202X</t>
  </si>
  <si>
    <t>Table 1: Reporting and dissemination timetable 2026</t>
  </si>
  <si>
    <t>Oct-25, Dec-25</t>
  </si>
  <si>
    <t>First ref. period to reflect the new composition of the EA</t>
  </si>
  <si>
    <t>REF. WG ES</t>
  </si>
  <si>
    <t>First ref. period with when the definition of reserve assets reflect the new composition of the euro area</t>
  </si>
  <si>
    <t>31/01/2026</t>
  </si>
  <si>
    <t>28/02/2026</t>
  </si>
  <si>
    <t>No revisions</t>
  </si>
  <si>
    <t>-</t>
  </si>
  <si>
    <t>31/12/2025</t>
  </si>
  <si>
    <t>Q4-2025</t>
  </si>
  <si>
    <t/>
  </si>
  <si>
    <t>Q1-22 to Q3-25; Jan-22 to Dec-25</t>
  </si>
  <si>
    <t>31/03/2026</t>
  </si>
  <si>
    <t>1/2026</t>
  </si>
  <si>
    <t>Jan-26,  Feb-26</t>
  </si>
  <si>
    <t>Jan-26</t>
  </si>
  <si>
    <t>30/04/2026</t>
  </si>
  <si>
    <t>Jan-26 to Mar-26</t>
  </si>
  <si>
    <t>Jan-26, Feb-26</t>
  </si>
  <si>
    <t>31/05/2026</t>
  </si>
  <si>
    <t>01/12/2025</t>
  </si>
  <si>
    <t>Q1-2026</t>
  </si>
  <si>
    <t>Q1-22 to Q4-25; Jan-22 to Mar-26</t>
  </si>
  <si>
    <t>30/06/2026</t>
  </si>
  <si>
    <t>4/2026</t>
  </si>
  <si>
    <t>Apr-26, May-26</t>
  </si>
  <si>
    <t>Apr-26</t>
  </si>
  <si>
    <t>31/07/2026</t>
  </si>
  <si>
    <t>Apr-26 to Jun-26</t>
  </si>
  <si>
    <t>31/08/2026</t>
  </si>
  <si>
    <t>Q2-2026</t>
  </si>
  <si>
    <t>Q1-22 to Q1-26; Jan-22 to Jun-26</t>
  </si>
  <si>
    <t>30/09/2026</t>
  </si>
  <si>
    <t>7/2026</t>
  </si>
  <si>
    <t>Jul-26, Aug-26</t>
  </si>
  <si>
    <t>Jul-26</t>
  </si>
  <si>
    <t>31/10/2026</t>
  </si>
  <si>
    <t>Jul-26 to Sep-26</t>
  </si>
  <si>
    <t>30/11/2026</t>
  </si>
  <si>
    <t>01/06/2026</t>
  </si>
  <si>
    <t>Q3-2026</t>
  </si>
  <si>
    <t>Q1-23 to Q2-26; Jan-23 to Sep-26</t>
  </si>
  <si>
    <t>31/12/2026</t>
  </si>
  <si>
    <t>10/2026</t>
  </si>
  <si>
    <t>Oct-26, Nov-26</t>
  </si>
  <si>
    <t>Oct-26</t>
  </si>
  <si>
    <t>ECB-UNRESTRICTED 16/09/2025</t>
  </si>
  <si>
    <t>REF. WG ES/2025/for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</si>
</sst>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mmmm\ yyyy\ \-\ dddd"/>
    <numFmt numFmtId="165" formatCode="mmm\-yyyy"/>
  </numFmts>
  <fonts count="14">
    <font>
      <sz val="8"/>
      <name val="Verdana"/>
      <family val="2"/>
    </font>
    <font>
      <b/>
      <sz val="9"/>
      <name val="Arial"/>
      <family val="2"/>
    </font>
    <font>
      <sz val="10"/>
      <name val="Arial"/>
      <family val="2"/>
    </font>
    <font>
      <sz val="9"/>
      <name val="Arial"/>
      <family val="2"/>
    </font>
    <font>
      <sz val="8"/>
      <name val="Arial"/>
      <family val="2"/>
    </font>
    <font>
      <b/>
      <sz val="11"/>
      <color indexed="8"/>
      <name val="Arial"/>
      <family val="2"/>
    </font>
    <font>
      <b/>
      <sz val="7"/>
      <color rgb="FF191919"/>
      <name val="Inherit"/>
    </font>
    <font>
      <sz val="7"/>
      <color rgb="FF191919"/>
      <name val="Verdana"/>
      <family val="2"/>
    </font>
    <font>
      <b/>
      <sz val="8"/>
      <name val="Verdana"/>
      <family val="2"/>
    </font>
    <font>
      <sz val="9"/>
      <color rgb="FFFF0000"/>
      <name val="Arial"/>
      <family val="2"/>
    </font>
    <font>
      <sz val="8"/>
      <color rgb="FFFFFF00"/>
      <name val="Verdana"/>
      <family val="2"/>
    </font>
    <font>
      <sz val="9"/>
      <color indexed="81"/>
      <name val="Tahoma"/>
      <family val="2"/>
    </font>
    <font>
      <b/>
      <sz val="9"/>
      <color indexed="81"/>
      <name val="Tahoma"/>
      <family val="2"/>
    </font>
    <font>
      <sz val="8"/>
      <color rgb="FFFF0000"/>
      <name val="Verdana"/>
      <family val="2"/>
    </font>
  </fonts>
  <fills count="12">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indexed="41"/>
        <bgColor indexed="64"/>
      </patternFill>
    </fill>
    <fill>
      <patternFill patternType="solid">
        <fgColor rgb="FFFFC000"/>
        <bgColor indexed="64"/>
      </patternFill>
    </fill>
    <fill>
      <patternFill patternType="solid">
        <fgColor rgb="FFEEEEEE"/>
        <bgColor indexed="64"/>
      </patternFill>
    </fill>
    <fill>
      <patternFill patternType="solid">
        <fgColor rgb="FFFF000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medium">
        <color rgb="FFFFFFFF"/>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78">
    <xf numFmtId="0" fontId="0" fillId="0" borderId="0" xfId="0"/>
    <xf numFmtId="0" fontId="0" fillId="2" borderId="0" xfId="0" applyFill="1"/>
    <xf numFmtId="0" fontId="2" fillId="2" borderId="0" xfId="0" applyFont="1" applyFill="1"/>
    <xf numFmtId="0" fontId="1" fillId="2" borderId="0" xfId="0" applyFont="1" applyFill="1"/>
    <xf numFmtId="0" fontId="3" fillId="2" borderId="0" xfId="0" applyFont="1" applyFill="1"/>
    <xf numFmtId="164" fontId="3" fillId="3" borderId="2" xfId="0" applyNumberFormat="1" applyFont="1" applyFill="1" applyBorder="1" applyAlignment="1">
      <alignment horizontal="center" vertical="center"/>
    </xf>
    <xf numFmtId="165" fontId="3" fillId="3" borderId="1" xfId="0" quotePrefix="1" applyNumberFormat="1" applyFont="1" applyFill="1" applyBorder="1" applyAlignment="1">
      <alignment horizontal="center" vertical="center"/>
    </xf>
    <xf numFmtId="17" fontId="4" fillId="3" borderId="1" xfId="0" applyNumberFormat="1" applyFont="1" applyFill="1" applyBorder="1" applyAlignment="1">
      <alignment horizontal="center" vertical="center" wrapText="1"/>
    </xf>
    <xf numFmtId="17" fontId="1" fillId="3" borderId="1"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165" fontId="3" fillId="4" borderId="1" xfId="0" quotePrefix="1" applyNumberFormat="1" applyFont="1" applyFill="1" applyBorder="1" applyAlignment="1">
      <alignment horizontal="center" vertical="center"/>
    </xf>
    <xf numFmtId="0" fontId="4" fillId="4" borderId="3" xfId="0" applyFont="1" applyFill="1" applyBorder="1" applyAlignment="1">
      <alignment horizontal="center" vertical="center" wrapText="1"/>
    </xf>
    <xf numFmtId="0" fontId="1" fillId="4" borderId="1" xfId="0" applyFont="1" applyFill="1" applyBorder="1" applyAlignment="1">
      <alignment horizontal="center" vertical="center"/>
    </xf>
    <xf numFmtId="164" fontId="3" fillId="5" borderId="2" xfId="0" applyNumberFormat="1" applyFont="1" applyFill="1" applyBorder="1" applyAlignment="1">
      <alignment horizontal="center" vertical="center"/>
    </xf>
    <xf numFmtId="165" fontId="3" fillId="5" borderId="1" xfId="0" quotePrefix="1"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164" fontId="3" fillId="6" borderId="4" xfId="0" quotePrefix="1" applyNumberFormat="1" applyFont="1" applyFill="1" applyBorder="1" applyAlignment="1">
      <alignment horizontal="center" vertical="center"/>
    </xf>
    <xf numFmtId="165" fontId="3" fillId="6" borderId="1" xfId="0" applyNumberFormat="1" applyFont="1" applyFill="1" applyBorder="1" applyAlignment="1">
      <alignment horizontal="center" vertical="center"/>
    </xf>
    <xf numFmtId="17" fontId="4" fillId="6" borderId="3" xfId="0" applyNumberFormat="1" applyFont="1" applyFill="1" applyBorder="1" applyAlignment="1">
      <alignment horizontal="center" vertical="center" wrapText="1"/>
    </xf>
    <xf numFmtId="17" fontId="1" fillId="6" borderId="1"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xf>
    <xf numFmtId="165" fontId="3" fillId="7" borderId="1" xfId="0" applyNumberFormat="1" applyFont="1" applyFill="1" applyBorder="1" applyAlignment="1">
      <alignment horizontal="center" vertical="center"/>
    </xf>
    <xf numFmtId="17" fontId="4" fillId="7" borderId="1" xfId="0" applyNumberFormat="1" applyFont="1" applyFill="1" applyBorder="1" applyAlignment="1">
      <alignment horizontal="center" vertical="center" wrapText="1"/>
    </xf>
    <xf numFmtId="17" fontId="1" fillId="7" borderId="1" xfId="0" applyNumberFormat="1" applyFont="1" applyFill="1" applyBorder="1" applyAlignment="1">
      <alignment horizontal="center" vertical="center"/>
    </xf>
    <xf numFmtId="0" fontId="5" fillId="2" borderId="0" xfId="0" applyFont="1" applyFill="1"/>
    <xf numFmtId="0" fontId="6" fillId="9" borderId="6" xfId="0" applyFont="1" applyFill="1" applyBorder="1" applyAlignment="1">
      <alignment horizontal="left" vertical="center" wrapText="1" indent="1"/>
    </xf>
    <xf numFmtId="0" fontId="0" fillId="0" borderId="0" xfId="0" applyAlignment="1">
      <alignment wrapText="1"/>
    </xf>
    <xf numFmtId="14" fontId="0" fillId="2" borderId="0" xfId="0" applyNumberFormat="1" applyFill="1"/>
    <xf numFmtId="0" fontId="1" fillId="8" borderId="0" xfId="0" applyFont="1" applyFill="1" applyBorder="1" applyAlignment="1">
      <alignment horizontal="center" vertical="center" wrapText="1"/>
    </xf>
    <xf numFmtId="14" fontId="7" fillId="11" borderId="6" xfId="0" applyNumberFormat="1" applyFont="1" applyFill="1" applyBorder="1" applyAlignment="1">
      <alignment horizontal="left" vertical="center" wrapText="1" indent="1"/>
    </xf>
    <xf numFmtId="14" fontId="0" fillId="0" borderId="0" xfId="0" applyNumberFormat="1"/>
    <xf numFmtId="0" fontId="10" fillId="10" borderId="0" xfId="0" applyFont="1" applyFill="1"/>
    <xf numFmtId="0" fontId="3" fillId="6" borderId="1" xfId="0" quotePrefix="1"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7" borderId="1" xfId="0" applyNumberFormat="1" applyFont="1" applyFill="1" applyBorder="1" applyAlignment="1">
      <alignment horizontal="center" vertical="center"/>
    </xf>
    <xf numFmtId="0" fontId="3" fillId="5" borderId="1" xfId="0" applyNumberFormat="1" applyFont="1" applyFill="1" applyBorder="1" applyAlignment="1">
      <alignment horizontal="center" vertical="center"/>
    </xf>
    <xf numFmtId="17" fontId="3" fillId="5" borderId="1" xfId="0" quotePrefix="1"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xf>
    <xf numFmtId="17" fontId="3" fillId="4" borderId="1" xfId="0" quotePrefix="1" applyNumberFormat="1" applyFont="1" applyFill="1" applyBorder="1" applyAlignment="1">
      <alignment horizontal="center" vertical="center" wrapText="1"/>
    </xf>
    <xf numFmtId="17"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164" fontId="9" fillId="4" borderId="1" xfId="0" applyNumberFormat="1" applyFont="1" applyFill="1" applyBorder="1" applyAlignment="1">
      <alignment horizontal="center" vertical="center"/>
    </xf>
    <xf numFmtId="164" fontId="3" fillId="3" borderId="7"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0" fontId="9" fillId="7" borderId="1" xfId="0" applyFont="1" applyFill="1" applyBorder="1" applyAlignment="1">
      <alignment horizontal="center" vertical="center" wrapText="1"/>
    </xf>
    <xf numFmtId="0" fontId="1" fillId="2" borderId="0" xfId="0" applyFont="1" applyFill="1" applyAlignment="1">
      <alignment horizontal="left" vertical="top" wrapText="1"/>
    </xf>
    <xf numFmtId="17" fontId="4" fillId="7" borderId="5" xfId="0" applyNumberFormat="1" applyFont="1" applyFill="1" applyBorder="1" applyAlignment="1">
      <alignment horizontal="center" vertical="center" wrapText="1"/>
    </xf>
    <xf numFmtId="165" fontId="3" fillId="7" borderId="7" xfId="0" applyNumberFormat="1" applyFont="1" applyFill="1" applyBorder="1" applyAlignment="1">
      <alignment horizontal="center" vertical="center"/>
    </xf>
    <xf numFmtId="17" fontId="4" fillId="7" borderId="5" xfId="0" applyNumberFormat="1" applyFont="1" applyFill="1" applyBorder="1" applyAlignment="1">
      <alignment vertical="center" wrapText="1"/>
    </xf>
    <xf numFmtId="0" fontId="9" fillId="7" borderId="1" xfId="0" applyFont="1" applyFill="1" applyBorder="1" applyAlignment="1">
      <alignment vertical="center" wrapText="1"/>
    </xf>
    <xf numFmtId="0" fontId="3" fillId="7" borderId="1" xfId="0" applyNumberFormat="1" applyFont="1" applyFill="1" applyBorder="1" applyAlignment="1">
      <alignment vertical="center"/>
    </xf>
    <xf numFmtId="0" fontId="13" fillId="0" borderId="0" xfId="0" applyFont="1"/>
    <xf numFmtId="165" fontId="0" fillId="2" borderId="0" xfId="0" applyNumberFormat="1" applyFill="1"/>
    <xf numFmtId="0" fontId="2" fillId="2" borderId="0" xfId="0" applyNumberFormat="1" applyFont="1" applyFill="1"/>
    <xf numFmtId="0" fontId="3" fillId="2" borderId="0" xfId="0" applyNumberFormat="1" applyFont="1" applyFill="1"/>
    <xf numFmtId="0" fontId="1" fillId="2" borderId="0" xfId="0" applyNumberFormat="1" applyFont="1" applyFill="1" applyAlignment="1">
      <alignment horizontal="left" vertical="top" wrapText="1"/>
    </xf>
    <xf numFmtId="0" fontId="0" fillId="2" borderId="0" xfId="0" applyNumberFormat="1" applyFill="1"/>
    <xf numFmtId="165" fontId="3" fillId="7" borderId="5" xfId="0" applyNumberFormat="1" applyFont="1" applyFill="1" applyBorder="1" applyAlignment="1">
      <alignment horizontal="center" vertical="center"/>
    </xf>
    <xf numFmtId="14" fontId="13" fillId="2" borderId="0" xfId="0" applyNumberFormat="1" applyFont="1" applyFill="1"/>
    <xf numFmtId="17" fontId="0" fillId="2" borderId="0" xfId="0" applyNumberFormat="1" applyFill="1"/>
    <xf numFmtId="17" fontId="3" fillId="7" borderId="1" xfId="0" applyNumberFormat="1" applyFont="1" applyFill="1" applyBorder="1" applyAlignment="1">
      <alignment horizontal="center" vertical="center" wrapText="1"/>
    </xf>
    <xf numFmtId="17" fontId="3" fillId="6" borderId="1" xfId="0" applyNumberFormat="1" applyFont="1" applyFill="1" applyBorder="1" applyAlignment="1">
      <alignment horizontal="center" vertical="center" wrapText="1"/>
    </xf>
    <xf numFmtId="17" fontId="3" fillId="7" borderId="5" xfId="0" applyNumberFormat="1" applyFont="1" applyFill="1" applyBorder="1" applyAlignment="1">
      <alignment horizontal="center" vertical="center" wrapText="1"/>
    </xf>
    <xf numFmtId="17" fontId="1" fillId="2" borderId="0" xfId="0" applyNumberFormat="1" applyFont="1" applyFill="1" applyAlignment="1">
      <alignment horizontal="left" vertical="top" wrapText="1"/>
    </xf>
    <xf numFmtId="0" fontId="1" fillId="8" borderId="1" xfId="0" applyFont="1" applyFill="1" applyBorder="1" applyAlignment="1">
      <alignment horizontal="center" vertical="center" wrapText="1"/>
    </xf>
    <xf numFmtId="0" fontId="1" fillId="8" borderId="1" xfId="0" applyFont="1" applyFill="1" applyBorder="1" applyAlignment="1">
      <alignment vertical="center"/>
    </xf>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17" fontId="1" fillId="8" borderId="2" xfId="0" applyNumberFormat="1" applyFont="1" applyFill="1" applyBorder="1" applyAlignment="1">
      <alignment horizontal="center" vertical="center" wrapText="1"/>
    </xf>
    <xf numFmtId="17" fontId="1" fillId="8" borderId="2" xfId="0" applyNumberFormat="1" applyFont="1" applyFill="1" applyBorder="1" applyAlignment="1">
      <alignment vertical="center"/>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NumberFormat="1" applyFont="1" applyFill="1" applyBorder="1" applyAlignment="1">
      <alignment horizontal="center" vertical="center" wrapText="1"/>
    </xf>
    <xf numFmtId="0" fontId="1" fillId="8"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8"/>
  <sheetViews>
    <sheetView showGridLines="0" topLeftCell="A9" workbookViewId="0">
      <selection activeCell="E17" sqref="E17"/>
    </sheetView>
  </sheetViews>
  <sheetFormatPr defaultRowHeight="10.199999999999999"/>
  <cols>
    <col min="2" max="2" width="58.625" customWidth="1"/>
    <col min="3" max="3" width="24.625" customWidth="1"/>
  </cols>
  <sheetData>
    <row r="1" spans="2:3">
      <c r="B1" s="53" t="s">
        <v>56</v>
      </c>
    </row>
    <row r="6" spans="2:3">
      <c r="B6" t="s">
        <v>49</v>
      </c>
    </row>
    <row r="7" spans="2:3">
      <c r="B7" s="66" t="s">
        <v>17</v>
      </c>
      <c r="C7" s="68" t="s">
        <v>16</v>
      </c>
    </row>
    <row r="8" spans="2:3">
      <c r="B8" s="67"/>
      <c r="C8" s="69"/>
    </row>
    <row r="9" spans="2:3" ht="29.7" customHeight="1">
      <c r="B9" s="24" t="s">
        <v>11</v>
      </c>
      <c r="C9" s="23" t="s">
        <v>10</v>
      </c>
    </row>
    <row r="10" spans="2:3" ht="12">
      <c r="B10" s="16" t="s">
        <v>7</v>
      </c>
      <c r="C10" s="15" t="s">
        <v>6</v>
      </c>
    </row>
    <row r="11" spans="2:3" ht="12">
      <c r="B11" s="20" t="s">
        <v>9</v>
      </c>
      <c r="C11" s="19" t="s">
        <v>8</v>
      </c>
    </row>
    <row r="12" spans="2:3" ht="12">
      <c r="B12" s="12" t="s">
        <v>4</v>
      </c>
      <c r="C12" s="11" t="s">
        <v>3</v>
      </c>
    </row>
    <row r="13" spans="2:3" ht="20.399999999999999">
      <c r="B13" s="8" t="s">
        <v>2</v>
      </c>
      <c r="C13" s="7" t="s">
        <v>1</v>
      </c>
    </row>
    <row r="17" spans="2:5" ht="193.8">
      <c r="B17" s="27" t="s">
        <v>54</v>
      </c>
      <c r="E17" t="s">
        <v>53</v>
      </c>
    </row>
    <row r="18" spans="2:5">
      <c r="B18" s="27"/>
    </row>
  </sheetData>
  <mergeCells count="2">
    <mergeCell ref="B7:B8"/>
    <mergeCell ref="C7:C8"/>
  </mergeCells>
  <pageMargins left="0.7" right="0.7" top="0.75" bottom="0.75" header="0.3" footer="0.3"/>
  <pageSetup paperSize="9" orientation="portrait" r:id="rId1"/>
  <headerFooter>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C69"/>
  <sheetViews>
    <sheetView tabSelected="1" topLeftCell="C1" zoomScaleNormal="100" zoomScaleSheetLayoutView="100" workbookViewId="0">
      <selection activeCell="L3" sqref="L3:L4"/>
    </sheetView>
  </sheetViews>
  <sheetFormatPr defaultColWidth="9.125" defaultRowHeight="10.199999999999999"/>
  <cols>
    <col min="1" max="1" width="3" style="1" customWidth="1"/>
    <col min="2" max="2" width="12.125" style="1" customWidth="1"/>
    <col min="3" max="3" width="48.875" style="1" customWidth="1"/>
    <col min="4" max="4" width="14.75" style="1" hidden="1" customWidth="1"/>
    <col min="5" max="5" width="9.625" style="1" hidden="1" customWidth="1"/>
    <col min="6" max="7" width="15.125" style="1" customWidth="1"/>
    <col min="8" max="8" width="32.375" style="1" customWidth="1"/>
    <col min="9" max="9" width="30.625" style="1" customWidth="1"/>
    <col min="10" max="10" width="26.25" style="58" hidden="1" customWidth="1"/>
    <col min="11" max="11" width="34.875" style="61" bestFit="1" customWidth="1"/>
    <col min="12" max="12" width="48.875" style="1" customWidth="1"/>
    <col min="13" max="13" width="14" style="1" customWidth="1"/>
    <col min="14" max="14" width="12.75" style="1" customWidth="1"/>
    <col min="15" max="15" width="14.75" style="1" customWidth="1"/>
    <col min="16" max="16384" width="9.125" style="1"/>
  </cols>
  <sheetData>
    <row r="1" spans="2:55" ht="13.8">
      <c r="B1" s="25" t="s">
        <v>57</v>
      </c>
      <c r="H1" s="2"/>
      <c r="I1" s="2"/>
      <c r="L1" s="1" t="s">
        <v>104</v>
      </c>
      <c r="M1" s="28"/>
      <c r="N1" s="28"/>
      <c r="O1" s="28"/>
      <c r="P1" s="28"/>
      <c r="Q1" s="28"/>
      <c r="R1" s="28"/>
      <c r="S1" s="28"/>
      <c r="T1" s="28"/>
      <c r="U1" s="28"/>
      <c r="V1" s="28"/>
      <c r="W1" s="28"/>
      <c r="X1" s="28"/>
      <c r="Y1" s="28"/>
      <c r="Z1" s="28"/>
      <c r="AA1" s="28"/>
      <c r="AB1" s="28"/>
      <c r="AC1" s="28"/>
      <c r="AD1" s="28"/>
    </row>
    <row r="2" spans="2:55" ht="13.2">
      <c r="D2" s="28"/>
      <c r="F2" s="54"/>
      <c r="H2" s="2"/>
      <c r="I2" s="2"/>
      <c r="J2" s="55"/>
      <c r="L2" s="32" t="s">
        <v>105</v>
      </c>
      <c r="M2" s="28"/>
      <c r="N2" s="28"/>
      <c r="O2" s="28"/>
      <c r="P2" s="28"/>
      <c r="Q2" s="28"/>
      <c r="R2" s="28"/>
      <c r="S2" s="28"/>
      <c r="T2" s="28"/>
      <c r="U2" s="28"/>
      <c r="V2" s="28"/>
      <c r="W2" s="28"/>
      <c r="X2" s="28"/>
      <c r="Y2" s="28"/>
      <c r="Z2" s="28"/>
      <c r="AA2" s="28"/>
      <c r="AB2" s="28"/>
      <c r="AC2" s="28"/>
      <c r="AD2" s="28"/>
    </row>
    <row r="3" spans="2:55" ht="10.5" customHeight="1">
      <c r="B3" s="66" t="s">
        <v>17</v>
      </c>
      <c r="C3" s="68" t="s">
        <v>16</v>
      </c>
      <c r="D3" s="72" t="s">
        <v>33</v>
      </c>
      <c r="E3" s="73"/>
      <c r="F3" s="66" t="s">
        <v>15</v>
      </c>
      <c r="G3" s="66" t="s">
        <v>15</v>
      </c>
      <c r="H3" s="66" t="s">
        <v>14</v>
      </c>
      <c r="I3" s="66" t="s">
        <v>50</v>
      </c>
      <c r="J3" s="76" t="s">
        <v>48</v>
      </c>
      <c r="K3" s="70" t="s">
        <v>13</v>
      </c>
      <c r="L3" s="68" t="s">
        <v>12</v>
      </c>
      <c r="M3" s="28"/>
      <c r="N3" s="28"/>
      <c r="O3" s="28"/>
      <c r="P3" s="28"/>
      <c r="Q3" s="28"/>
      <c r="R3" s="28"/>
      <c r="S3" s="28"/>
      <c r="T3" s="28"/>
      <c r="U3" s="28"/>
      <c r="V3" s="28"/>
      <c r="W3" s="28"/>
      <c r="X3" s="28"/>
      <c r="Y3" s="28"/>
      <c r="Z3" s="28"/>
      <c r="AA3" s="28"/>
      <c r="AB3" s="28"/>
      <c r="AC3" s="28"/>
      <c r="AD3" s="28"/>
    </row>
    <row r="4" spans="2:55" ht="21" customHeight="1">
      <c r="B4" s="67"/>
      <c r="C4" s="69"/>
      <c r="D4" s="74"/>
      <c r="E4" s="75"/>
      <c r="F4" s="67"/>
      <c r="G4" s="67"/>
      <c r="H4" s="67"/>
      <c r="I4" s="67"/>
      <c r="J4" s="77"/>
      <c r="K4" s="71"/>
      <c r="L4" s="69"/>
      <c r="M4" s="28"/>
      <c r="N4" s="28"/>
      <c r="O4" s="28"/>
      <c r="P4" s="28"/>
      <c r="Q4" s="28"/>
      <c r="R4" s="28"/>
      <c r="S4" s="28"/>
      <c r="T4" s="28"/>
      <c r="U4" s="28"/>
      <c r="V4" s="28"/>
      <c r="W4" s="28"/>
      <c r="X4" s="28"/>
      <c r="Y4" s="28"/>
      <c r="Z4" s="28"/>
      <c r="AA4" s="28"/>
      <c r="AB4" s="28"/>
      <c r="AC4" s="28"/>
      <c r="AD4" s="28"/>
    </row>
    <row r="5" spans="2:55" ht="22.8">
      <c r="B5" s="12" t="s">
        <v>4</v>
      </c>
      <c r="C5" s="11" t="s">
        <v>3</v>
      </c>
      <c r="D5" s="11" t="s">
        <v>38</v>
      </c>
      <c r="E5" s="11" t="s">
        <v>62</v>
      </c>
      <c r="F5" s="10">
        <v>46053</v>
      </c>
      <c r="G5" s="10">
        <v>46053</v>
      </c>
      <c r="H5" s="9">
        <v>46063</v>
      </c>
      <c r="I5" s="9">
        <v>46069</v>
      </c>
      <c r="J5" s="38"/>
      <c r="K5" s="39" t="s">
        <v>58</v>
      </c>
      <c r="L5" s="39" t="s">
        <v>61</v>
      </c>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row>
    <row r="6" spans="2:55" ht="12">
      <c r="B6" s="16" t="s">
        <v>7</v>
      </c>
      <c r="C6" s="15" t="s">
        <v>6</v>
      </c>
      <c r="D6" s="15" t="s">
        <v>38</v>
      </c>
      <c r="E6" s="15" t="s">
        <v>62</v>
      </c>
      <c r="F6" s="14">
        <v>46053</v>
      </c>
      <c r="G6" s="14">
        <v>46053</v>
      </c>
      <c r="H6" s="13">
        <v>46090</v>
      </c>
      <c r="I6" s="13">
        <v>46092</v>
      </c>
      <c r="J6" s="36" t="s">
        <v>5</v>
      </c>
      <c r="K6" s="37" t="s">
        <v>5</v>
      </c>
      <c r="L6" s="37"/>
      <c r="M6" s="28"/>
      <c r="N6" s="28"/>
      <c r="O6" s="28"/>
      <c r="P6" s="28"/>
      <c r="Q6" s="28"/>
      <c r="R6" s="28"/>
      <c r="S6" s="28"/>
      <c r="T6" s="28"/>
      <c r="U6" s="28"/>
      <c r="V6" s="28"/>
      <c r="W6" s="28"/>
      <c r="X6" s="28"/>
      <c r="Y6" s="28"/>
      <c r="Z6" s="28"/>
      <c r="AA6" s="28"/>
      <c r="AB6" s="28"/>
      <c r="AC6" s="28"/>
      <c r="AD6" s="28"/>
    </row>
    <row r="7" spans="2:55" ht="12">
      <c r="B7" s="12" t="s">
        <v>4</v>
      </c>
      <c r="C7" s="11" t="s">
        <v>3</v>
      </c>
      <c r="D7" s="11" t="s">
        <v>47</v>
      </c>
      <c r="E7" s="11" t="s">
        <v>63</v>
      </c>
      <c r="F7" s="10">
        <v>46081</v>
      </c>
      <c r="G7" s="10">
        <v>46081</v>
      </c>
      <c r="H7" s="9">
        <v>46091</v>
      </c>
      <c r="I7" s="9">
        <v>46097</v>
      </c>
      <c r="J7" s="38"/>
      <c r="K7" s="39">
        <v>46023</v>
      </c>
      <c r="L7" s="39"/>
      <c r="M7" s="28"/>
      <c r="N7" s="28"/>
      <c r="O7" s="28"/>
      <c r="P7" s="28"/>
      <c r="Q7" s="28"/>
      <c r="R7" s="28"/>
      <c r="S7" s="28"/>
      <c r="T7" s="28"/>
      <c r="U7" s="28"/>
      <c r="V7" s="28"/>
      <c r="W7" s="28"/>
      <c r="X7" s="28"/>
      <c r="Y7" s="28"/>
      <c r="Z7" s="28"/>
      <c r="AA7" s="28"/>
      <c r="AB7" s="28"/>
      <c r="AC7" s="28"/>
      <c r="AD7" s="28"/>
    </row>
    <row r="8" spans="2:55" ht="13.5" customHeight="1">
      <c r="B8" s="8" t="s">
        <v>2</v>
      </c>
      <c r="C8" s="7" t="s">
        <v>1</v>
      </c>
      <c r="D8" s="7" t="s">
        <v>38</v>
      </c>
      <c r="E8" s="7" t="s">
        <v>62</v>
      </c>
      <c r="F8" s="6">
        <v>46053</v>
      </c>
      <c r="G8" s="6">
        <v>46053</v>
      </c>
      <c r="H8" s="5">
        <v>46097</v>
      </c>
      <c r="I8" s="5">
        <v>46101</v>
      </c>
      <c r="J8" s="41" t="s">
        <v>64</v>
      </c>
      <c r="K8" s="40" t="s">
        <v>65</v>
      </c>
      <c r="L8" s="42" t="s">
        <v>59</v>
      </c>
      <c r="M8" s="28"/>
      <c r="N8" s="28"/>
      <c r="O8" s="28"/>
      <c r="P8" s="28"/>
      <c r="Q8" s="28"/>
      <c r="R8" s="28"/>
      <c r="S8" s="28"/>
      <c r="T8" s="28"/>
      <c r="U8" s="28"/>
      <c r="V8" s="28"/>
      <c r="W8" s="28"/>
      <c r="X8" s="28"/>
      <c r="Y8" s="28"/>
      <c r="Z8" s="28"/>
      <c r="AA8" s="28"/>
      <c r="AB8" s="28"/>
      <c r="AC8" s="28"/>
      <c r="AD8" s="28"/>
    </row>
    <row r="9" spans="2:55" ht="12">
      <c r="B9" s="24" t="s">
        <v>11</v>
      </c>
      <c r="C9" s="23" t="s">
        <v>10</v>
      </c>
      <c r="D9" s="23" t="s">
        <v>37</v>
      </c>
      <c r="E9" s="23" t="s">
        <v>66</v>
      </c>
      <c r="F9" s="22">
        <v>46022</v>
      </c>
      <c r="G9" s="22" t="s">
        <v>67</v>
      </c>
      <c r="H9" s="21">
        <v>46104</v>
      </c>
      <c r="I9" s="21">
        <v>46121</v>
      </c>
      <c r="J9" s="35" t="s">
        <v>68</v>
      </c>
      <c r="K9" s="62" t="s">
        <v>69</v>
      </c>
      <c r="L9" s="46"/>
      <c r="M9" s="28"/>
      <c r="N9" s="28"/>
      <c r="O9" s="28"/>
      <c r="P9" s="28"/>
      <c r="Q9" s="28"/>
      <c r="R9" s="28"/>
      <c r="S9" s="28"/>
      <c r="T9" s="28"/>
      <c r="U9" s="28"/>
      <c r="V9" s="28"/>
      <c r="W9" s="28"/>
      <c r="X9" s="28"/>
      <c r="Y9" s="28"/>
      <c r="Z9" s="28"/>
      <c r="AA9" s="28"/>
      <c r="AB9" s="28"/>
      <c r="AC9" s="28"/>
      <c r="AD9" s="28"/>
    </row>
    <row r="10" spans="2:55" ht="12">
      <c r="B10" s="16" t="s">
        <v>7</v>
      </c>
      <c r="C10" s="15" t="s">
        <v>6</v>
      </c>
      <c r="D10" s="15" t="s">
        <v>47</v>
      </c>
      <c r="E10" s="15" t="s">
        <v>63</v>
      </c>
      <c r="F10" s="14">
        <v>46081</v>
      </c>
      <c r="G10" s="14">
        <v>46081</v>
      </c>
      <c r="H10" s="13">
        <v>46119</v>
      </c>
      <c r="I10" s="13">
        <v>46121</v>
      </c>
      <c r="J10" s="36" t="s">
        <v>5</v>
      </c>
      <c r="K10" s="37" t="s">
        <v>5</v>
      </c>
      <c r="L10" s="37"/>
      <c r="M10" s="28"/>
      <c r="N10" s="28"/>
      <c r="O10" s="28"/>
      <c r="P10" s="28"/>
      <c r="Q10" s="28"/>
      <c r="R10" s="28"/>
      <c r="S10" s="28"/>
      <c r="T10" s="28"/>
      <c r="U10" s="28"/>
      <c r="V10" s="28"/>
      <c r="W10" s="28"/>
      <c r="X10" s="28"/>
      <c r="Y10" s="28"/>
      <c r="Z10" s="28"/>
      <c r="AA10" s="28"/>
      <c r="AB10" s="28"/>
      <c r="AC10" s="28"/>
      <c r="AD10" s="28"/>
    </row>
    <row r="11" spans="2:55" ht="14.25" customHeight="1">
      <c r="B11" s="12" t="s">
        <v>4</v>
      </c>
      <c r="C11" s="11" t="s">
        <v>3</v>
      </c>
      <c r="D11" s="11" t="s">
        <v>39</v>
      </c>
      <c r="E11" s="11" t="s">
        <v>70</v>
      </c>
      <c r="F11" s="10">
        <v>46112</v>
      </c>
      <c r="G11" s="10">
        <v>46112</v>
      </c>
      <c r="H11" s="9">
        <v>46122</v>
      </c>
      <c r="I11" s="9">
        <v>46127</v>
      </c>
      <c r="J11" s="38" t="s">
        <v>71</v>
      </c>
      <c r="K11" s="39" t="s">
        <v>72</v>
      </c>
      <c r="L11" s="43"/>
      <c r="M11" s="28"/>
      <c r="N11" s="28"/>
      <c r="O11" s="28"/>
      <c r="P11" s="28"/>
      <c r="Q11" s="28"/>
      <c r="R11" s="28"/>
      <c r="S11" s="28"/>
      <c r="T11" s="28"/>
      <c r="U11" s="28"/>
      <c r="V11" s="28"/>
      <c r="W11" s="28"/>
      <c r="X11" s="28"/>
      <c r="Y11" s="28"/>
      <c r="Z11" s="28"/>
      <c r="AA11" s="28"/>
      <c r="AB11" s="28"/>
      <c r="AC11" s="28"/>
      <c r="AD11" s="28"/>
    </row>
    <row r="12" spans="2:55" ht="12">
      <c r="B12" s="8" t="s">
        <v>2</v>
      </c>
      <c r="C12" s="7" t="s">
        <v>1</v>
      </c>
      <c r="D12" s="7" t="s">
        <v>47</v>
      </c>
      <c r="E12" s="7" t="s">
        <v>63</v>
      </c>
      <c r="F12" s="6">
        <v>46081</v>
      </c>
      <c r="G12" s="6">
        <v>46081</v>
      </c>
      <c r="H12" s="5">
        <v>46125</v>
      </c>
      <c r="I12" s="5">
        <v>46129</v>
      </c>
      <c r="J12" s="41" t="s">
        <v>71</v>
      </c>
      <c r="K12" s="40" t="s">
        <v>73</v>
      </c>
      <c r="L12" s="40"/>
      <c r="M12" s="28"/>
      <c r="N12" s="28"/>
      <c r="O12" s="28"/>
      <c r="P12" s="28"/>
      <c r="Q12" s="28"/>
      <c r="R12" s="28"/>
      <c r="S12" s="28"/>
      <c r="T12" s="28"/>
      <c r="U12" s="28"/>
      <c r="V12" s="28"/>
      <c r="W12" s="28"/>
      <c r="X12" s="28"/>
      <c r="Y12" s="28"/>
      <c r="Z12" s="28"/>
      <c r="AA12" s="28"/>
      <c r="AB12" s="28"/>
      <c r="AC12" s="28"/>
      <c r="AD12" s="28"/>
    </row>
    <row r="13" spans="2:55" ht="12">
      <c r="B13" s="16" t="s">
        <v>7</v>
      </c>
      <c r="C13" s="15" t="s">
        <v>6</v>
      </c>
      <c r="D13" s="15" t="s">
        <v>39</v>
      </c>
      <c r="E13" s="15" t="s">
        <v>70</v>
      </c>
      <c r="F13" s="14">
        <v>46112</v>
      </c>
      <c r="G13" s="14">
        <v>46112</v>
      </c>
      <c r="H13" s="13">
        <v>46147</v>
      </c>
      <c r="I13" s="13">
        <v>46149</v>
      </c>
      <c r="J13" s="36" t="s">
        <v>5</v>
      </c>
      <c r="K13" s="37" t="s">
        <v>5</v>
      </c>
      <c r="L13" s="37"/>
      <c r="M13" s="28"/>
      <c r="N13" s="28"/>
      <c r="O13" s="28"/>
      <c r="P13" s="28"/>
      <c r="Q13" s="28"/>
      <c r="R13" s="28"/>
      <c r="S13" s="28"/>
      <c r="T13" s="28"/>
      <c r="U13" s="28"/>
      <c r="V13" s="28"/>
      <c r="W13" s="28"/>
      <c r="X13" s="28"/>
      <c r="Y13" s="28"/>
      <c r="Z13" s="28"/>
      <c r="AA13" s="28"/>
      <c r="AB13" s="28"/>
      <c r="AC13" s="28"/>
      <c r="AD13" s="28"/>
    </row>
    <row r="14" spans="2:55" ht="12">
      <c r="B14" s="12" t="s">
        <v>4</v>
      </c>
      <c r="C14" s="11" t="s">
        <v>3</v>
      </c>
      <c r="D14" s="11" t="s">
        <v>40</v>
      </c>
      <c r="E14" s="11" t="s">
        <v>74</v>
      </c>
      <c r="F14" s="10">
        <v>46142</v>
      </c>
      <c r="G14" s="10">
        <v>46142</v>
      </c>
      <c r="H14" s="9">
        <v>46153</v>
      </c>
      <c r="I14" s="9">
        <v>46157</v>
      </c>
      <c r="J14" s="38" t="s">
        <v>71</v>
      </c>
      <c r="K14" s="39" t="s">
        <v>75</v>
      </c>
      <c r="L14" s="39"/>
      <c r="M14" s="28"/>
      <c r="N14" s="28"/>
      <c r="O14" s="28"/>
      <c r="P14" s="28"/>
      <c r="Q14" s="28"/>
      <c r="R14" s="28"/>
      <c r="S14" s="28"/>
      <c r="T14" s="28"/>
      <c r="U14" s="28"/>
      <c r="V14" s="28"/>
      <c r="W14" s="28"/>
      <c r="X14" s="28"/>
      <c r="Y14" s="28"/>
      <c r="Z14" s="28"/>
      <c r="AA14" s="28"/>
      <c r="AB14" s="28"/>
      <c r="AC14" s="28"/>
      <c r="AD14" s="28"/>
    </row>
    <row r="15" spans="2:55" ht="12">
      <c r="B15" s="8" t="s">
        <v>2</v>
      </c>
      <c r="C15" s="7" t="s">
        <v>1</v>
      </c>
      <c r="D15" s="7" t="s">
        <v>39</v>
      </c>
      <c r="E15" s="7" t="s">
        <v>70</v>
      </c>
      <c r="F15" s="6">
        <v>46112</v>
      </c>
      <c r="G15" s="6">
        <v>46112</v>
      </c>
      <c r="H15" s="5">
        <v>46157</v>
      </c>
      <c r="I15" s="5">
        <v>46163</v>
      </c>
      <c r="J15" s="41" t="s">
        <v>71</v>
      </c>
      <c r="K15" s="40" t="s">
        <v>76</v>
      </c>
      <c r="L15" s="40"/>
      <c r="M15" s="28"/>
      <c r="N15" s="28"/>
      <c r="O15" s="28"/>
      <c r="P15" s="28"/>
      <c r="Q15" s="28"/>
      <c r="R15" s="28"/>
      <c r="S15" s="28"/>
      <c r="T15" s="28"/>
      <c r="U15" s="28"/>
      <c r="V15" s="28"/>
      <c r="W15" s="28"/>
      <c r="X15" s="28"/>
      <c r="Y15" s="28"/>
      <c r="Z15" s="28"/>
      <c r="AA15" s="28"/>
      <c r="AB15" s="28"/>
      <c r="AC15" s="28"/>
      <c r="AD15" s="28"/>
    </row>
    <row r="16" spans="2:55" ht="12">
      <c r="B16" s="16" t="s">
        <v>7</v>
      </c>
      <c r="C16" s="15" t="s">
        <v>6</v>
      </c>
      <c r="D16" s="15" t="s">
        <v>40</v>
      </c>
      <c r="E16" s="15" t="s">
        <v>74</v>
      </c>
      <c r="F16" s="14">
        <v>46142</v>
      </c>
      <c r="G16" s="14">
        <v>46142</v>
      </c>
      <c r="H16" s="13">
        <v>46178</v>
      </c>
      <c r="I16" s="13">
        <v>46182</v>
      </c>
      <c r="J16" s="36" t="s">
        <v>5</v>
      </c>
      <c r="K16" s="37" t="s">
        <v>5</v>
      </c>
      <c r="L16" s="37"/>
      <c r="M16" s="28"/>
      <c r="N16" s="28"/>
      <c r="O16" s="28"/>
      <c r="P16" s="28"/>
      <c r="Q16" s="28"/>
      <c r="R16" s="28"/>
      <c r="S16" s="28"/>
      <c r="T16" s="28"/>
      <c r="U16" s="28"/>
      <c r="V16" s="28"/>
      <c r="W16" s="28"/>
      <c r="X16" s="28"/>
      <c r="Y16" s="28"/>
      <c r="Z16" s="28"/>
      <c r="AA16" s="28"/>
      <c r="AB16" s="28"/>
      <c r="AC16" s="28"/>
      <c r="AD16" s="28"/>
    </row>
    <row r="17" spans="2:30" ht="12">
      <c r="B17" s="12" t="s">
        <v>4</v>
      </c>
      <c r="C17" s="11" t="s">
        <v>3</v>
      </c>
      <c r="D17" s="11" t="s">
        <v>41</v>
      </c>
      <c r="E17" s="11" t="s">
        <v>77</v>
      </c>
      <c r="F17" s="10">
        <v>46173</v>
      </c>
      <c r="G17" s="10">
        <v>46173</v>
      </c>
      <c r="H17" s="9">
        <v>46183</v>
      </c>
      <c r="I17" s="9">
        <v>46188</v>
      </c>
      <c r="J17" s="38" t="s">
        <v>71</v>
      </c>
      <c r="K17" s="39">
        <v>46113</v>
      </c>
      <c r="L17" s="39"/>
      <c r="M17" s="28"/>
      <c r="N17" s="28"/>
      <c r="O17" s="28"/>
      <c r="P17" s="28"/>
      <c r="Q17" s="28"/>
      <c r="R17" s="28"/>
      <c r="S17" s="28"/>
      <c r="T17" s="28"/>
      <c r="U17" s="28"/>
      <c r="V17" s="28"/>
      <c r="W17" s="28"/>
      <c r="X17" s="28"/>
      <c r="Y17" s="28"/>
      <c r="Z17" s="28"/>
      <c r="AA17" s="28"/>
      <c r="AB17" s="28"/>
      <c r="AC17" s="28"/>
      <c r="AD17" s="28"/>
    </row>
    <row r="18" spans="2:30" ht="12">
      <c r="B18" s="8" t="s">
        <v>2</v>
      </c>
      <c r="C18" s="7" t="s">
        <v>1</v>
      </c>
      <c r="D18" s="7" t="s">
        <v>40</v>
      </c>
      <c r="E18" s="7" t="s">
        <v>74</v>
      </c>
      <c r="F18" s="6">
        <v>46142</v>
      </c>
      <c r="G18" s="6">
        <v>46142</v>
      </c>
      <c r="H18" s="5">
        <v>46185</v>
      </c>
      <c r="I18" s="5">
        <v>46191</v>
      </c>
      <c r="J18" s="41" t="s">
        <v>64</v>
      </c>
      <c r="K18" s="40" t="s">
        <v>65</v>
      </c>
      <c r="L18" s="40"/>
      <c r="M18" s="28"/>
      <c r="N18" s="28"/>
      <c r="O18" s="28"/>
      <c r="P18" s="28"/>
      <c r="Q18" s="28"/>
      <c r="R18" s="28"/>
      <c r="S18" s="28"/>
      <c r="T18" s="28"/>
      <c r="U18" s="28"/>
      <c r="V18" s="28"/>
      <c r="W18" s="28"/>
      <c r="X18" s="28"/>
      <c r="Y18" s="28"/>
      <c r="Z18" s="28"/>
      <c r="AA18" s="28"/>
      <c r="AB18" s="28"/>
      <c r="AC18" s="28"/>
      <c r="AD18" s="28"/>
    </row>
    <row r="19" spans="2:30" ht="12">
      <c r="B19" s="20" t="s">
        <v>9</v>
      </c>
      <c r="C19" s="19" t="s">
        <v>51</v>
      </c>
      <c r="D19" s="19" t="s">
        <v>42</v>
      </c>
      <c r="E19" s="19" t="s">
        <v>78</v>
      </c>
      <c r="F19" s="18">
        <v>45992</v>
      </c>
      <c r="G19" s="18" t="s">
        <v>67</v>
      </c>
      <c r="H19" s="17">
        <v>46188</v>
      </c>
      <c r="I19" s="17" t="s">
        <v>52</v>
      </c>
      <c r="J19" s="33" t="s">
        <v>68</v>
      </c>
      <c r="K19" s="63" t="s">
        <v>68</v>
      </c>
      <c r="L19" s="34"/>
      <c r="M19" s="28"/>
      <c r="N19" s="28"/>
      <c r="O19" s="28"/>
      <c r="P19" s="28"/>
      <c r="Q19" s="28"/>
      <c r="R19" s="28"/>
      <c r="S19" s="28"/>
      <c r="T19" s="28"/>
      <c r="U19" s="28"/>
      <c r="V19" s="28"/>
      <c r="W19" s="28"/>
      <c r="X19" s="28"/>
      <c r="Y19" s="28"/>
      <c r="Z19" s="28"/>
      <c r="AA19" s="28"/>
      <c r="AB19" s="28"/>
      <c r="AC19" s="28"/>
      <c r="AD19" s="28"/>
    </row>
    <row r="20" spans="2:30" ht="12">
      <c r="B20" s="24" t="s">
        <v>11</v>
      </c>
      <c r="C20" s="23" t="s">
        <v>10</v>
      </c>
      <c r="D20" s="23" t="s">
        <v>39</v>
      </c>
      <c r="E20" s="23" t="s">
        <v>70</v>
      </c>
      <c r="F20" s="22">
        <v>46112</v>
      </c>
      <c r="G20" s="22" t="s">
        <v>79</v>
      </c>
      <c r="H20" s="21">
        <v>46195</v>
      </c>
      <c r="I20" s="21">
        <v>46206</v>
      </c>
      <c r="J20" s="35" t="s">
        <v>68</v>
      </c>
      <c r="K20" s="62" t="s">
        <v>80</v>
      </c>
      <c r="L20" s="46"/>
      <c r="M20" s="28"/>
      <c r="N20" s="28"/>
      <c r="O20" s="28"/>
      <c r="P20" s="28"/>
      <c r="Q20" s="28"/>
      <c r="R20" s="28"/>
      <c r="S20" s="28"/>
      <c r="T20" s="28"/>
      <c r="U20" s="28"/>
      <c r="V20" s="28"/>
      <c r="W20" s="28"/>
      <c r="X20" s="28"/>
      <c r="Y20" s="28"/>
      <c r="Z20" s="28"/>
      <c r="AA20" s="28"/>
      <c r="AB20" s="28"/>
      <c r="AC20" s="28"/>
      <c r="AD20" s="28"/>
    </row>
    <row r="21" spans="2:30" ht="12">
      <c r="B21" s="16" t="s">
        <v>7</v>
      </c>
      <c r="C21" s="15" t="s">
        <v>6</v>
      </c>
      <c r="D21" s="15" t="s">
        <v>41</v>
      </c>
      <c r="E21" s="15" t="s">
        <v>77</v>
      </c>
      <c r="F21" s="14">
        <v>46173</v>
      </c>
      <c r="G21" s="14">
        <v>46173</v>
      </c>
      <c r="H21" s="13">
        <v>46209</v>
      </c>
      <c r="I21" s="13">
        <v>46211</v>
      </c>
      <c r="J21" s="36" t="s">
        <v>5</v>
      </c>
      <c r="K21" s="37" t="s">
        <v>5</v>
      </c>
      <c r="L21" s="37"/>
      <c r="M21" s="28"/>
      <c r="N21" s="28"/>
      <c r="O21" s="28"/>
      <c r="P21" s="28"/>
      <c r="Q21" s="28"/>
      <c r="R21" s="28"/>
      <c r="S21" s="28"/>
      <c r="T21" s="28"/>
      <c r="U21" s="28"/>
      <c r="V21" s="28"/>
      <c r="W21" s="28"/>
      <c r="X21" s="28"/>
      <c r="Y21" s="28"/>
      <c r="Z21" s="28"/>
      <c r="AA21" s="28"/>
      <c r="AB21" s="28"/>
      <c r="AC21" s="28"/>
      <c r="AD21" s="28"/>
    </row>
    <row r="22" spans="2:30" ht="12">
      <c r="B22" s="12" t="s">
        <v>4</v>
      </c>
      <c r="C22" s="11" t="s">
        <v>3</v>
      </c>
      <c r="D22" s="11" t="s">
        <v>36</v>
      </c>
      <c r="E22" s="11" t="s">
        <v>81</v>
      </c>
      <c r="F22" s="10">
        <v>46203</v>
      </c>
      <c r="G22" s="10">
        <v>46203</v>
      </c>
      <c r="H22" s="9">
        <v>46213</v>
      </c>
      <c r="I22" s="9">
        <v>46218</v>
      </c>
      <c r="J22" s="38" t="s">
        <v>82</v>
      </c>
      <c r="K22" s="39" t="s">
        <v>83</v>
      </c>
      <c r="L22" s="39"/>
      <c r="M22" s="28"/>
      <c r="N22" s="28"/>
      <c r="O22" s="28"/>
      <c r="P22" s="28"/>
      <c r="Q22" s="28"/>
      <c r="R22" s="28"/>
      <c r="S22" s="28"/>
      <c r="T22" s="28"/>
      <c r="U22" s="28"/>
      <c r="V22" s="28"/>
      <c r="W22" s="28"/>
      <c r="X22" s="28"/>
      <c r="Y22" s="28"/>
      <c r="Z22" s="28"/>
      <c r="AA22" s="28"/>
      <c r="AB22" s="28"/>
      <c r="AC22" s="28"/>
      <c r="AD22" s="28"/>
    </row>
    <row r="23" spans="2:30" ht="12">
      <c r="B23" s="8" t="s">
        <v>2</v>
      </c>
      <c r="C23" s="7" t="s">
        <v>1</v>
      </c>
      <c r="D23" s="7" t="s">
        <v>41</v>
      </c>
      <c r="E23" s="7" t="s">
        <v>77</v>
      </c>
      <c r="F23" s="6">
        <v>46173</v>
      </c>
      <c r="G23" s="6">
        <v>46173</v>
      </c>
      <c r="H23" s="5">
        <v>46217</v>
      </c>
      <c r="I23" s="5">
        <v>46220</v>
      </c>
      <c r="J23" s="41" t="s">
        <v>82</v>
      </c>
      <c r="K23" s="40" t="s">
        <v>84</v>
      </c>
      <c r="L23" s="40"/>
      <c r="M23" s="28"/>
      <c r="N23" s="28"/>
      <c r="O23" s="28"/>
      <c r="P23" s="28"/>
      <c r="Q23" s="28"/>
      <c r="R23" s="28"/>
      <c r="S23" s="28"/>
      <c r="T23" s="28"/>
      <c r="U23" s="28"/>
      <c r="V23" s="28"/>
      <c r="W23" s="28"/>
      <c r="X23" s="28"/>
      <c r="Y23" s="28"/>
      <c r="Z23" s="28"/>
      <c r="AA23" s="28"/>
      <c r="AB23" s="28"/>
      <c r="AC23" s="28"/>
      <c r="AD23" s="28"/>
    </row>
    <row r="24" spans="2:30" ht="12">
      <c r="B24" s="16" t="s">
        <v>7</v>
      </c>
      <c r="C24" s="15" t="s">
        <v>6</v>
      </c>
      <c r="D24" s="15" t="s">
        <v>36</v>
      </c>
      <c r="E24" s="15" t="s">
        <v>81</v>
      </c>
      <c r="F24" s="14">
        <v>46203</v>
      </c>
      <c r="G24" s="14">
        <v>46203</v>
      </c>
      <c r="H24" s="13">
        <v>46238</v>
      </c>
      <c r="I24" s="13">
        <v>46240</v>
      </c>
      <c r="J24" s="36" t="s">
        <v>5</v>
      </c>
      <c r="K24" s="37" t="s">
        <v>5</v>
      </c>
      <c r="L24" s="37"/>
      <c r="M24" s="28"/>
      <c r="N24" s="28"/>
      <c r="O24" s="28"/>
      <c r="P24" s="28"/>
      <c r="Q24" s="28"/>
      <c r="R24" s="28"/>
      <c r="S24" s="28"/>
      <c r="T24" s="28"/>
      <c r="U24" s="28"/>
      <c r="V24" s="28"/>
      <c r="W24" s="28"/>
      <c r="X24" s="28"/>
      <c r="Y24" s="28"/>
      <c r="Z24" s="28"/>
      <c r="AA24" s="28"/>
      <c r="AB24" s="28"/>
      <c r="AC24" s="28"/>
      <c r="AD24" s="28"/>
    </row>
    <row r="25" spans="2:30" ht="12">
      <c r="B25" s="12" t="s">
        <v>4</v>
      </c>
      <c r="C25" s="11" t="s">
        <v>3</v>
      </c>
      <c r="D25" s="11" t="s">
        <v>43</v>
      </c>
      <c r="E25" s="11" t="s">
        <v>85</v>
      </c>
      <c r="F25" s="10">
        <v>46234</v>
      </c>
      <c r="G25" s="10">
        <v>46234</v>
      </c>
      <c r="H25" s="9">
        <v>46244</v>
      </c>
      <c r="I25" s="9">
        <v>46248</v>
      </c>
      <c r="J25" s="38" t="s">
        <v>82</v>
      </c>
      <c r="K25" s="39" t="s">
        <v>86</v>
      </c>
      <c r="L25" s="39"/>
      <c r="M25" s="28"/>
      <c r="N25" s="28"/>
      <c r="O25" s="28"/>
      <c r="P25" s="28"/>
      <c r="Q25" s="28"/>
      <c r="R25" s="28"/>
      <c r="S25" s="28"/>
      <c r="T25" s="28"/>
      <c r="U25" s="28"/>
      <c r="V25" s="28"/>
      <c r="W25" s="28"/>
      <c r="X25" s="28"/>
      <c r="Y25" s="28"/>
      <c r="Z25" s="28"/>
      <c r="AA25" s="28"/>
      <c r="AB25" s="28"/>
      <c r="AC25" s="28"/>
      <c r="AD25" s="28"/>
    </row>
    <row r="26" spans="2:30" ht="12">
      <c r="B26" s="8" t="s">
        <v>2</v>
      </c>
      <c r="C26" s="7" t="s">
        <v>1</v>
      </c>
      <c r="D26" s="7" t="s">
        <v>36</v>
      </c>
      <c r="E26" s="7" t="s">
        <v>81</v>
      </c>
      <c r="F26" s="6">
        <v>46203</v>
      </c>
      <c r="G26" s="6">
        <v>46203</v>
      </c>
      <c r="H26" s="5">
        <v>46247</v>
      </c>
      <c r="I26" s="5">
        <v>46253</v>
      </c>
      <c r="J26" s="41" t="s">
        <v>82</v>
      </c>
      <c r="K26" s="40" t="s">
        <v>83</v>
      </c>
      <c r="L26" s="40"/>
      <c r="M26" s="28"/>
      <c r="N26" s="28"/>
      <c r="O26" s="28"/>
      <c r="P26" s="28"/>
      <c r="Q26" s="28"/>
      <c r="R26" s="28"/>
      <c r="S26" s="28"/>
      <c r="T26" s="28"/>
      <c r="U26" s="28"/>
      <c r="V26" s="28"/>
      <c r="W26" s="28"/>
      <c r="X26" s="28"/>
      <c r="Y26" s="28"/>
      <c r="Z26" s="28"/>
      <c r="AA26" s="28"/>
      <c r="AB26" s="28"/>
      <c r="AC26" s="28"/>
      <c r="AD26" s="28"/>
    </row>
    <row r="27" spans="2:30" ht="12">
      <c r="B27" s="16" t="s">
        <v>7</v>
      </c>
      <c r="C27" s="15" t="s">
        <v>6</v>
      </c>
      <c r="D27" s="15" t="s">
        <v>43</v>
      </c>
      <c r="E27" s="15" t="s">
        <v>85</v>
      </c>
      <c r="F27" s="14">
        <v>46234</v>
      </c>
      <c r="G27" s="14">
        <v>46234</v>
      </c>
      <c r="H27" s="13">
        <v>46269</v>
      </c>
      <c r="I27" s="13">
        <v>46273</v>
      </c>
      <c r="J27" s="36" t="s">
        <v>5</v>
      </c>
      <c r="K27" s="37" t="s">
        <v>5</v>
      </c>
      <c r="L27" s="37"/>
      <c r="M27" s="28"/>
      <c r="N27" s="28"/>
      <c r="O27" s="28"/>
      <c r="P27" s="28"/>
      <c r="Q27" s="28"/>
      <c r="R27" s="28"/>
      <c r="S27" s="28"/>
      <c r="T27" s="28"/>
      <c r="U27" s="28"/>
      <c r="V27" s="28"/>
      <c r="W27" s="28"/>
      <c r="X27" s="28"/>
      <c r="Y27" s="28"/>
      <c r="Z27" s="28"/>
      <c r="AA27" s="28"/>
      <c r="AB27" s="28"/>
      <c r="AC27" s="28"/>
      <c r="AD27" s="28"/>
    </row>
    <row r="28" spans="2:30" ht="12">
      <c r="B28" s="12" t="s">
        <v>4</v>
      </c>
      <c r="C28" s="11" t="s">
        <v>3</v>
      </c>
      <c r="D28" s="11" t="s">
        <v>44</v>
      </c>
      <c r="E28" s="11" t="s">
        <v>87</v>
      </c>
      <c r="F28" s="10">
        <v>46265</v>
      </c>
      <c r="G28" s="10">
        <v>46265</v>
      </c>
      <c r="H28" s="9">
        <v>46275</v>
      </c>
      <c r="I28" s="9">
        <v>46280</v>
      </c>
      <c r="J28" s="38" t="s">
        <v>82</v>
      </c>
      <c r="K28" s="39">
        <v>46204</v>
      </c>
      <c r="L28" s="39"/>
      <c r="M28" s="28"/>
      <c r="N28" s="28"/>
      <c r="O28" s="28"/>
      <c r="P28" s="28"/>
      <c r="Q28" s="28"/>
      <c r="R28" s="28"/>
      <c r="S28" s="28"/>
      <c r="T28" s="28"/>
      <c r="U28" s="28"/>
      <c r="V28" s="28"/>
      <c r="W28" s="28"/>
      <c r="X28" s="28"/>
      <c r="Y28" s="28"/>
      <c r="Z28" s="28"/>
      <c r="AA28" s="28"/>
      <c r="AB28" s="28"/>
      <c r="AC28" s="28"/>
      <c r="AD28" s="28"/>
    </row>
    <row r="29" spans="2:30" ht="12">
      <c r="B29" s="8" t="s">
        <v>2</v>
      </c>
      <c r="C29" s="7" t="s">
        <v>1</v>
      </c>
      <c r="D29" s="7" t="s">
        <v>43</v>
      </c>
      <c r="E29" s="7" t="s">
        <v>85</v>
      </c>
      <c r="F29" s="6">
        <v>46234</v>
      </c>
      <c r="G29" s="6">
        <v>46234</v>
      </c>
      <c r="H29" s="5">
        <v>46279</v>
      </c>
      <c r="I29" s="44">
        <v>46283</v>
      </c>
      <c r="J29" s="41" t="s">
        <v>64</v>
      </c>
      <c r="K29" s="40" t="s">
        <v>65</v>
      </c>
      <c r="L29" s="40"/>
      <c r="M29" s="28"/>
      <c r="N29" s="28"/>
      <c r="O29" s="28"/>
      <c r="P29" s="28"/>
      <c r="Q29" s="28"/>
      <c r="R29" s="28"/>
      <c r="S29" s="28"/>
      <c r="T29" s="28"/>
      <c r="U29" s="28"/>
      <c r="V29" s="28"/>
      <c r="W29" s="28"/>
      <c r="X29" s="28"/>
      <c r="Y29" s="28"/>
      <c r="Z29" s="28"/>
      <c r="AA29" s="28"/>
      <c r="AB29" s="28"/>
      <c r="AC29" s="28"/>
      <c r="AD29" s="28"/>
    </row>
    <row r="30" spans="2:30" ht="12">
      <c r="B30" s="24" t="s">
        <v>11</v>
      </c>
      <c r="C30" s="48" t="s">
        <v>10</v>
      </c>
      <c r="D30" s="48" t="s">
        <v>36</v>
      </c>
      <c r="E30" s="50" t="s">
        <v>81</v>
      </c>
      <c r="F30" s="59">
        <v>46203</v>
      </c>
      <c r="G30" s="49" t="s">
        <v>88</v>
      </c>
      <c r="H30" s="21">
        <v>46286</v>
      </c>
      <c r="I30" s="21">
        <v>46297</v>
      </c>
      <c r="J30" s="52" t="s">
        <v>68</v>
      </c>
      <c r="K30" s="64" t="s">
        <v>89</v>
      </c>
      <c r="L30" s="51"/>
      <c r="M30" s="28"/>
      <c r="N30" s="28"/>
      <c r="O30" s="28"/>
      <c r="P30" s="28"/>
      <c r="Q30" s="28"/>
      <c r="R30" s="28"/>
      <c r="S30" s="28"/>
      <c r="T30" s="28"/>
      <c r="U30" s="28"/>
      <c r="V30" s="28"/>
      <c r="W30" s="28"/>
      <c r="X30" s="28"/>
      <c r="Y30" s="28"/>
      <c r="Z30" s="28"/>
      <c r="AA30" s="28"/>
      <c r="AB30" s="28"/>
      <c r="AC30" s="28"/>
      <c r="AD30" s="28"/>
    </row>
    <row r="31" spans="2:30" ht="12">
      <c r="B31" s="16" t="s">
        <v>7</v>
      </c>
      <c r="C31" s="15" t="s">
        <v>6</v>
      </c>
      <c r="D31" s="15" t="s">
        <v>44</v>
      </c>
      <c r="E31" s="15" t="s">
        <v>87</v>
      </c>
      <c r="F31" s="14">
        <v>46265</v>
      </c>
      <c r="G31" s="14">
        <v>46265</v>
      </c>
      <c r="H31" s="45">
        <v>46300</v>
      </c>
      <c r="I31" s="45">
        <v>46302</v>
      </c>
      <c r="J31" s="36" t="s">
        <v>5</v>
      </c>
      <c r="K31" s="37" t="s">
        <v>5</v>
      </c>
      <c r="L31" s="37"/>
      <c r="M31" s="28"/>
      <c r="N31" s="28"/>
      <c r="O31" s="28"/>
      <c r="P31" s="28"/>
      <c r="Q31" s="28"/>
      <c r="R31" s="28"/>
      <c r="S31" s="28"/>
      <c r="T31" s="28"/>
      <c r="U31" s="28"/>
      <c r="V31" s="28"/>
      <c r="W31" s="28"/>
      <c r="X31" s="28"/>
      <c r="Y31" s="28"/>
      <c r="Z31" s="28"/>
      <c r="AA31" s="28"/>
      <c r="AB31" s="28"/>
      <c r="AC31" s="28"/>
      <c r="AD31" s="28"/>
    </row>
    <row r="32" spans="2:30" ht="12">
      <c r="B32" s="12" t="s">
        <v>4</v>
      </c>
      <c r="C32" s="11" t="s">
        <v>3</v>
      </c>
      <c r="D32" s="11" t="s">
        <v>34</v>
      </c>
      <c r="E32" s="11" t="s">
        <v>90</v>
      </c>
      <c r="F32" s="10">
        <v>46295</v>
      </c>
      <c r="G32" s="10">
        <v>46295</v>
      </c>
      <c r="H32" s="9">
        <v>46304</v>
      </c>
      <c r="I32" s="9">
        <v>46310</v>
      </c>
      <c r="J32" s="38" t="s">
        <v>91</v>
      </c>
      <c r="K32" s="39" t="s">
        <v>92</v>
      </c>
      <c r="L32" s="39"/>
      <c r="M32" s="28"/>
      <c r="N32" s="28"/>
      <c r="O32" s="28"/>
      <c r="P32" s="28"/>
      <c r="Q32" s="28"/>
      <c r="R32" s="28"/>
      <c r="S32" s="28"/>
      <c r="T32" s="28"/>
      <c r="U32" s="28"/>
      <c r="V32" s="28"/>
      <c r="W32" s="28"/>
      <c r="X32" s="28"/>
      <c r="Y32" s="28"/>
      <c r="Z32" s="28"/>
      <c r="AA32" s="28"/>
      <c r="AB32" s="28"/>
      <c r="AC32" s="28"/>
      <c r="AD32" s="28"/>
    </row>
    <row r="33" spans="2:30" ht="12">
      <c r="B33" s="8" t="s">
        <v>2</v>
      </c>
      <c r="C33" s="7" t="s">
        <v>1</v>
      </c>
      <c r="D33" s="7" t="s">
        <v>44</v>
      </c>
      <c r="E33" s="7" t="s">
        <v>87</v>
      </c>
      <c r="F33" s="6">
        <v>46265</v>
      </c>
      <c r="G33" s="6">
        <v>46265</v>
      </c>
      <c r="H33" s="5">
        <v>46309</v>
      </c>
      <c r="I33" s="5">
        <v>46315</v>
      </c>
      <c r="J33" s="41" t="s">
        <v>91</v>
      </c>
      <c r="K33" s="40" t="s">
        <v>93</v>
      </c>
      <c r="L33" s="40"/>
      <c r="M33" s="28"/>
      <c r="N33" s="28"/>
      <c r="O33" s="28"/>
      <c r="P33" s="28"/>
      <c r="Q33" s="28"/>
      <c r="R33" s="28"/>
      <c r="S33" s="28"/>
      <c r="T33" s="28"/>
      <c r="U33" s="28"/>
      <c r="V33" s="28"/>
      <c r="W33" s="28"/>
      <c r="X33" s="28"/>
      <c r="Y33" s="28"/>
      <c r="Z33" s="28"/>
      <c r="AA33" s="28"/>
      <c r="AB33" s="28"/>
      <c r="AC33" s="28"/>
      <c r="AD33" s="28"/>
    </row>
    <row r="34" spans="2:30" ht="12">
      <c r="B34" s="16" t="s">
        <v>7</v>
      </c>
      <c r="C34" s="15" t="s">
        <v>6</v>
      </c>
      <c r="D34" s="15" t="s">
        <v>34</v>
      </c>
      <c r="E34" s="15" t="s">
        <v>90</v>
      </c>
      <c r="F34" s="14">
        <v>46295</v>
      </c>
      <c r="G34" s="14">
        <v>46295</v>
      </c>
      <c r="H34" s="13">
        <v>46330</v>
      </c>
      <c r="I34" s="13">
        <v>46332</v>
      </c>
      <c r="J34" s="36" t="s">
        <v>5</v>
      </c>
      <c r="K34" s="37" t="s">
        <v>5</v>
      </c>
      <c r="L34" s="37"/>
      <c r="M34" s="28"/>
      <c r="N34" s="28"/>
      <c r="O34" s="28"/>
      <c r="P34" s="28"/>
      <c r="Q34" s="28"/>
      <c r="R34" s="28"/>
      <c r="S34" s="28"/>
      <c r="T34" s="28"/>
      <c r="U34" s="28"/>
      <c r="V34" s="28"/>
      <c r="W34" s="28"/>
      <c r="X34" s="28"/>
      <c r="Y34" s="28"/>
      <c r="Z34" s="28"/>
      <c r="AA34" s="28"/>
      <c r="AB34" s="28"/>
      <c r="AC34" s="28"/>
      <c r="AD34" s="28"/>
    </row>
    <row r="35" spans="2:30" ht="12">
      <c r="B35" s="12" t="s">
        <v>4</v>
      </c>
      <c r="C35" s="11" t="s">
        <v>3</v>
      </c>
      <c r="D35" s="11" t="s">
        <v>45</v>
      </c>
      <c r="E35" s="11" t="s">
        <v>94</v>
      </c>
      <c r="F35" s="10">
        <v>46326</v>
      </c>
      <c r="G35" s="10">
        <v>46326</v>
      </c>
      <c r="H35" s="9">
        <v>46336</v>
      </c>
      <c r="I35" s="9">
        <v>46342</v>
      </c>
      <c r="J35" s="38" t="s">
        <v>91</v>
      </c>
      <c r="K35" s="39" t="s">
        <v>95</v>
      </c>
      <c r="L35" s="39"/>
      <c r="M35" s="28"/>
      <c r="N35" s="28"/>
      <c r="O35" s="28"/>
      <c r="P35" s="28"/>
      <c r="Q35" s="28"/>
      <c r="R35" s="28"/>
      <c r="S35" s="28"/>
      <c r="T35" s="28"/>
      <c r="U35" s="28"/>
      <c r="V35" s="28"/>
      <c r="W35" s="28"/>
      <c r="X35" s="28"/>
      <c r="Y35" s="28"/>
      <c r="Z35" s="28"/>
      <c r="AA35" s="28"/>
      <c r="AB35" s="28"/>
      <c r="AC35" s="28"/>
      <c r="AD35" s="28"/>
    </row>
    <row r="36" spans="2:30" ht="12">
      <c r="B36" s="8" t="s">
        <v>2</v>
      </c>
      <c r="C36" s="7" t="s">
        <v>1</v>
      </c>
      <c r="D36" s="7" t="s">
        <v>34</v>
      </c>
      <c r="E36" s="7" t="s">
        <v>90</v>
      </c>
      <c r="F36" s="6">
        <v>46295</v>
      </c>
      <c r="G36" s="6">
        <v>46295</v>
      </c>
      <c r="H36" s="5">
        <v>46339</v>
      </c>
      <c r="I36" s="5">
        <v>46345</v>
      </c>
      <c r="J36" s="41" t="s">
        <v>91</v>
      </c>
      <c r="K36" s="40" t="s">
        <v>92</v>
      </c>
      <c r="L36" s="40"/>
      <c r="M36" s="28"/>
      <c r="N36" s="28"/>
      <c r="O36" s="28"/>
      <c r="P36" s="28"/>
      <c r="Q36" s="28"/>
      <c r="R36" s="28"/>
      <c r="S36" s="28"/>
      <c r="T36" s="28"/>
      <c r="U36" s="28"/>
      <c r="V36" s="28"/>
      <c r="W36" s="28"/>
      <c r="X36" s="28"/>
      <c r="Y36" s="28"/>
      <c r="Z36" s="28"/>
      <c r="AA36" s="28"/>
      <c r="AB36" s="28"/>
      <c r="AC36" s="28"/>
      <c r="AD36" s="28"/>
    </row>
    <row r="37" spans="2:30" ht="12">
      <c r="B37" s="16" t="s">
        <v>7</v>
      </c>
      <c r="C37" s="15" t="s">
        <v>6</v>
      </c>
      <c r="D37" s="15" t="s">
        <v>45</v>
      </c>
      <c r="E37" s="15" t="s">
        <v>94</v>
      </c>
      <c r="F37" s="14">
        <v>46326</v>
      </c>
      <c r="G37" s="14">
        <v>46326</v>
      </c>
      <c r="H37" s="13">
        <v>46363</v>
      </c>
      <c r="I37" s="13">
        <v>46365</v>
      </c>
      <c r="J37" s="36" t="s">
        <v>5</v>
      </c>
      <c r="K37" s="37" t="s">
        <v>5</v>
      </c>
      <c r="L37" s="37"/>
      <c r="M37" s="28"/>
      <c r="N37" s="28"/>
      <c r="O37" s="28"/>
      <c r="P37" s="28"/>
      <c r="Q37" s="28"/>
      <c r="R37" s="28"/>
      <c r="S37" s="28"/>
      <c r="T37" s="28"/>
      <c r="U37" s="28"/>
      <c r="V37" s="28"/>
      <c r="W37" s="28"/>
      <c r="X37" s="28"/>
      <c r="Y37" s="28"/>
      <c r="Z37" s="28"/>
      <c r="AA37" s="28"/>
      <c r="AB37" s="28"/>
      <c r="AC37" s="28"/>
      <c r="AD37" s="28"/>
    </row>
    <row r="38" spans="2:30" ht="12">
      <c r="B38" s="12" t="s">
        <v>4</v>
      </c>
      <c r="C38" s="11" t="s">
        <v>3</v>
      </c>
      <c r="D38" s="11" t="s">
        <v>35</v>
      </c>
      <c r="E38" s="11" t="s">
        <v>96</v>
      </c>
      <c r="F38" s="10">
        <v>46356</v>
      </c>
      <c r="G38" s="10">
        <v>46356</v>
      </c>
      <c r="H38" s="9">
        <v>46366</v>
      </c>
      <c r="I38" s="9">
        <v>46371</v>
      </c>
      <c r="J38" s="38" t="s">
        <v>91</v>
      </c>
      <c r="K38" s="39">
        <v>46296</v>
      </c>
      <c r="L38" s="39"/>
      <c r="M38" s="28"/>
      <c r="N38" s="28"/>
      <c r="O38" s="28"/>
      <c r="P38" s="28"/>
      <c r="Q38" s="28"/>
      <c r="R38" s="28"/>
      <c r="S38" s="28"/>
      <c r="T38" s="28"/>
      <c r="U38" s="28"/>
      <c r="V38" s="28"/>
      <c r="W38" s="28"/>
      <c r="X38" s="28"/>
      <c r="Y38" s="28"/>
      <c r="Z38" s="28"/>
      <c r="AA38" s="28"/>
      <c r="AB38" s="28"/>
      <c r="AC38" s="28"/>
      <c r="AD38" s="28"/>
    </row>
    <row r="39" spans="2:30" ht="12">
      <c r="B39" s="8" t="s">
        <v>2</v>
      </c>
      <c r="C39" s="7" t="s">
        <v>1</v>
      </c>
      <c r="D39" s="7" t="s">
        <v>45</v>
      </c>
      <c r="E39" s="7" t="s">
        <v>94</v>
      </c>
      <c r="F39" s="6">
        <v>46326</v>
      </c>
      <c r="G39" s="6">
        <v>46326</v>
      </c>
      <c r="H39" s="5">
        <v>46370</v>
      </c>
      <c r="I39" s="5">
        <v>46374</v>
      </c>
      <c r="J39" s="41" t="s">
        <v>64</v>
      </c>
      <c r="K39" s="40" t="s">
        <v>65</v>
      </c>
      <c r="L39" s="40"/>
      <c r="M39" s="28"/>
      <c r="N39" s="28"/>
      <c r="O39" s="28"/>
      <c r="P39" s="28"/>
      <c r="Q39" s="28"/>
      <c r="R39" s="28"/>
      <c r="S39" s="28"/>
      <c r="T39" s="28"/>
      <c r="U39" s="28"/>
      <c r="V39" s="28"/>
      <c r="W39" s="28"/>
      <c r="X39" s="28"/>
      <c r="Y39" s="28"/>
      <c r="Z39" s="28"/>
      <c r="AA39" s="28"/>
      <c r="AB39" s="28"/>
      <c r="AC39" s="28"/>
      <c r="AD39" s="28"/>
    </row>
    <row r="40" spans="2:30" ht="12">
      <c r="B40" s="20" t="s">
        <v>9</v>
      </c>
      <c r="C40" s="19" t="s">
        <v>51</v>
      </c>
      <c r="D40" s="19" t="s">
        <v>46</v>
      </c>
      <c r="E40" s="19" t="s">
        <v>97</v>
      </c>
      <c r="F40" s="18">
        <v>46174</v>
      </c>
      <c r="G40" s="18" t="s">
        <v>88</v>
      </c>
      <c r="H40" s="17">
        <v>46371</v>
      </c>
      <c r="I40" s="17" t="s">
        <v>52</v>
      </c>
      <c r="J40" s="33" t="s">
        <v>68</v>
      </c>
      <c r="K40" s="63" t="s">
        <v>68</v>
      </c>
      <c r="L40" s="34"/>
      <c r="M40" s="28"/>
      <c r="N40" s="28"/>
      <c r="O40" s="28"/>
      <c r="P40" s="28"/>
      <c r="Q40" s="28"/>
      <c r="R40" s="28"/>
      <c r="S40" s="28"/>
      <c r="T40" s="28"/>
      <c r="U40" s="28"/>
      <c r="V40" s="28"/>
      <c r="W40" s="28"/>
      <c r="X40" s="28"/>
      <c r="Y40" s="28"/>
      <c r="Z40" s="28"/>
      <c r="AA40" s="28"/>
      <c r="AB40" s="28"/>
      <c r="AC40" s="28"/>
      <c r="AD40" s="28"/>
    </row>
    <row r="41" spans="2:30" ht="11.7" customHeight="1">
      <c r="B41" s="24" t="s">
        <v>11</v>
      </c>
      <c r="C41" s="23" t="s">
        <v>10</v>
      </c>
      <c r="D41" s="23" t="s">
        <v>34</v>
      </c>
      <c r="E41" s="23" t="s">
        <v>90</v>
      </c>
      <c r="F41" s="22">
        <v>46295</v>
      </c>
      <c r="G41" s="22" t="s">
        <v>98</v>
      </c>
      <c r="H41" s="21">
        <v>46377</v>
      </c>
      <c r="I41" s="21">
        <v>46399</v>
      </c>
      <c r="J41" s="35" t="s">
        <v>68</v>
      </c>
      <c r="K41" s="62" t="s">
        <v>99</v>
      </c>
      <c r="L41" s="46"/>
      <c r="M41" s="28"/>
      <c r="N41" s="28"/>
      <c r="O41" s="28"/>
      <c r="P41" s="28"/>
      <c r="Q41" s="28"/>
      <c r="R41" s="28"/>
      <c r="S41" s="28"/>
      <c r="T41" s="28"/>
      <c r="U41" s="28"/>
      <c r="V41" s="28"/>
      <c r="W41" s="28"/>
      <c r="X41" s="28"/>
      <c r="Y41" s="28"/>
      <c r="Z41" s="28"/>
      <c r="AA41" s="28"/>
      <c r="AB41" s="28"/>
      <c r="AC41" s="28"/>
      <c r="AD41" s="28"/>
    </row>
    <row r="42" spans="2:30" ht="12">
      <c r="B42" s="16" t="s">
        <v>7</v>
      </c>
      <c r="C42" s="15" t="s">
        <v>6</v>
      </c>
      <c r="D42" s="15" t="s">
        <v>35</v>
      </c>
      <c r="E42" s="15" t="s">
        <v>96</v>
      </c>
      <c r="F42" s="14">
        <v>46356</v>
      </c>
      <c r="G42" s="14">
        <v>46356</v>
      </c>
      <c r="H42" s="13">
        <v>46391</v>
      </c>
      <c r="I42" s="13">
        <v>46393</v>
      </c>
      <c r="J42" s="36" t="s">
        <v>5</v>
      </c>
      <c r="K42" s="37" t="s">
        <v>5</v>
      </c>
      <c r="L42" s="37"/>
      <c r="M42" s="28"/>
      <c r="N42" s="28"/>
      <c r="O42" s="28"/>
      <c r="P42" s="28"/>
      <c r="Q42" s="28"/>
      <c r="R42" s="28"/>
      <c r="S42" s="28"/>
      <c r="T42" s="28"/>
      <c r="U42" s="28"/>
      <c r="V42" s="28"/>
      <c r="W42" s="28"/>
      <c r="X42" s="28"/>
      <c r="Y42" s="28"/>
      <c r="Z42" s="28"/>
      <c r="AA42" s="28"/>
      <c r="AB42" s="28"/>
      <c r="AC42" s="28"/>
      <c r="AD42" s="28"/>
    </row>
    <row r="43" spans="2:30" ht="12">
      <c r="B43" s="12" t="s">
        <v>4</v>
      </c>
      <c r="C43" s="11" t="s">
        <v>3</v>
      </c>
      <c r="D43" s="11" t="s">
        <v>37</v>
      </c>
      <c r="E43" s="11" t="s">
        <v>100</v>
      </c>
      <c r="F43" s="10">
        <v>46387</v>
      </c>
      <c r="G43" s="10">
        <v>46387</v>
      </c>
      <c r="H43" s="9">
        <v>46398</v>
      </c>
      <c r="I43" s="9">
        <v>46402</v>
      </c>
      <c r="J43" s="38" t="s">
        <v>101</v>
      </c>
      <c r="K43" s="39" t="s">
        <v>102</v>
      </c>
      <c r="L43" s="39"/>
      <c r="M43" s="28"/>
      <c r="N43" s="28"/>
      <c r="O43" s="28"/>
      <c r="P43" s="28"/>
      <c r="Q43" s="28"/>
      <c r="R43" s="28"/>
      <c r="S43" s="28"/>
      <c r="T43" s="28"/>
      <c r="U43" s="28"/>
      <c r="V43" s="28"/>
      <c r="W43" s="28"/>
      <c r="X43" s="28"/>
      <c r="Y43" s="28"/>
      <c r="Z43" s="28"/>
      <c r="AA43" s="28"/>
      <c r="AB43" s="28"/>
      <c r="AC43" s="28"/>
      <c r="AD43" s="28"/>
    </row>
    <row r="44" spans="2:30" ht="12">
      <c r="B44" s="8" t="s">
        <v>2</v>
      </c>
      <c r="C44" s="7" t="s">
        <v>1</v>
      </c>
      <c r="D44" s="7" t="s">
        <v>35</v>
      </c>
      <c r="E44" s="7" t="s">
        <v>96</v>
      </c>
      <c r="F44" s="6">
        <v>46356</v>
      </c>
      <c r="G44" s="6">
        <v>46356</v>
      </c>
      <c r="H44" s="5">
        <v>46400</v>
      </c>
      <c r="I44" s="5">
        <v>46406</v>
      </c>
      <c r="J44" s="41" t="s">
        <v>101</v>
      </c>
      <c r="K44" s="40" t="s">
        <v>103</v>
      </c>
      <c r="L44" s="40"/>
      <c r="M44" s="28"/>
      <c r="N44" s="28"/>
      <c r="O44" s="28"/>
      <c r="P44" s="28"/>
      <c r="Q44" s="28"/>
      <c r="R44" s="28"/>
      <c r="S44" s="28"/>
      <c r="T44" s="28"/>
      <c r="U44" s="28"/>
      <c r="V44" s="28"/>
      <c r="W44" s="28"/>
      <c r="X44" s="28"/>
      <c r="Y44" s="28"/>
      <c r="Z44" s="28"/>
      <c r="AA44" s="28"/>
      <c r="AB44" s="28"/>
      <c r="AC44" s="28"/>
      <c r="AD44" s="28"/>
    </row>
    <row r="45" spans="2:30" ht="11.1" customHeight="1">
      <c r="B45" s="16" t="s">
        <v>7</v>
      </c>
      <c r="C45" s="15" t="s">
        <v>6</v>
      </c>
      <c r="D45" s="15" t="s">
        <v>37</v>
      </c>
      <c r="E45" s="15" t="s">
        <v>100</v>
      </c>
      <c r="F45" s="14">
        <v>46387</v>
      </c>
      <c r="G45" s="14">
        <v>46387</v>
      </c>
      <c r="H45" s="13">
        <v>46422</v>
      </c>
      <c r="I45" s="13">
        <v>46426</v>
      </c>
      <c r="J45" s="36" t="s">
        <v>5</v>
      </c>
      <c r="K45" s="37" t="s">
        <v>5</v>
      </c>
      <c r="L45" s="37"/>
      <c r="M45" s="28"/>
      <c r="N45" s="28"/>
      <c r="O45" s="28"/>
      <c r="P45" s="28"/>
      <c r="Q45" s="28"/>
      <c r="R45" s="28"/>
      <c r="S45" s="28"/>
      <c r="T45" s="28"/>
      <c r="U45" s="28"/>
      <c r="V45" s="28"/>
      <c r="W45" s="28"/>
      <c r="X45" s="28"/>
      <c r="Y45" s="28"/>
      <c r="Z45" s="28"/>
      <c r="AA45" s="28"/>
      <c r="AB45" s="28"/>
      <c r="AC45" s="28"/>
      <c r="AD45" s="28"/>
    </row>
    <row r="46" spans="2:30" ht="12">
      <c r="B46" s="8" t="s">
        <v>2</v>
      </c>
      <c r="C46" s="7" t="s">
        <v>1</v>
      </c>
      <c r="D46" s="7" t="s">
        <v>37</v>
      </c>
      <c r="E46" s="7" t="s">
        <v>100</v>
      </c>
      <c r="F46" s="6">
        <v>46387</v>
      </c>
      <c r="G46" s="6">
        <v>46387</v>
      </c>
      <c r="H46" s="5">
        <v>46430</v>
      </c>
      <c r="I46" s="5">
        <v>46436</v>
      </c>
      <c r="J46" s="41" t="s">
        <v>101</v>
      </c>
      <c r="K46" s="40" t="s">
        <v>102</v>
      </c>
      <c r="L46" s="42"/>
      <c r="M46" s="28"/>
      <c r="N46" s="28"/>
      <c r="O46" s="28"/>
      <c r="P46" s="28"/>
      <c r="Q46" s="28"/>
      <c r="R46" s="28"/>
      <c r="S46" s="28"/>
      <c r="T46" s="28"/>
      <c r="U46" s="28"/>
      <c r="V46" s="28"/>
      <c r="W46" s="28"/>
      <c r="X46" s="28"/>
      <c r="Y46" s="28"/>
      <c r="Z46" s="28"/>
      <c r="AA46" s="28"/>
      <c r="AB46" s="28"/>
      <c r="AC46" s="28"/>
      <c r="AD46" s="28"/>
    </row>
    <row r="47" spans="2:30" ht="12">
      <c r="B47" s="3" t="s">
        <v>0</v>
      </c>
      <c r="C47" s="4"/>
      <c r="D47" s="4"/>
      <c r="E47" s="4"/>
      <c r="F47" s="3"/>
      <c r="G47" s="3"/>
      <c r="I47" s="4"/>
      <c r="J47" s="56"/>
      <c r="M47" s="28"/>
      <c r="N47" s="28"/>
      <c r="O47" s="28"/>
      <c r="P47" s="28"/>
      <c r="Q47" s="28"/>
      <c r="R47" s="28"/>
      <c r="S47" s="28"/>
      <c r="T47" s="28"/>
      <c r="U47" s="28"/>
      <c r="V47" s="28"/>
      <c r="W47" s="28"/>
      <c r="X47" s="28"/>
      <c r="Y47" s="28"/>
      <c r="Z47" s="28"/>
      <c r="AA47" s="28"/>
      <c r="AB47" s="28"/>
      <c r="AC47" s="28"/>
      <c r="AD47" s="28"/>
    </row>
    <row r="48" spans="2:30">
      <c r="M48" s="28"/>
      <c r="N48" s="28"/>
      <c r="O48" s="28"/>
      <c r="P48" s="28"/>
      <c r="Q48" s="28"/>
      <c r="R48" s="28"/>
      <c r="S48" s="28"/>
      <c r="T48" s="28"/>
      <c r="U48" s="28"/>
      <c r="V48" s="28"/>
      <c r="W48" s="28"/>
      <c r="X48" s="28"/>
      <c r="Y48" s="28"/>
      <c r="Z48" s="28"/>
      <c r="AA48" s="28"/>
      <c r="AB48" s="28"/>
      <c r="AC48" s="28"/>
      <c r="AD48" s="28"/>
    </row>
    <row r="49" spans="13:30">
      <c r="M49" s="28"/>
      <c r="N49" s="28"/>
      <c r="O49" s="28"/>
      <c r="P49" s="28"/>
      <c r="Q49" s="28"/>
      <c r="R49" s="28"/>
      <c r="S49" s="28"/>
      <c r="T49" s="28"/>
      <c r="U49" s="28"/>
      <c r="V49" s="28"/>
      <c r="W49" s="28"/>
      <c r="X49" s="28"/>
      <c r="Y49" s="28"/>
      <c r="Z49" s="28"/>
      <c r="AA49" s="28"/>
      <c r="AB49" s="28"/>
      <c r="AC49" s="28"/>
      <c r="AD49" s="28"/>
    </row>
    <row r="50" spans="13:30">
      <c r="M50" s="28"/>
      <c r="N50" s="28"/>
      <c r="O50" s="28"/>
      <c r="P50" s="28"/>
      <c r="Q50" s="28"/>
      <c r="R50" s="28"/>
      <c r="S50" s="28"/>
      <c r="T50" s="28"/>
      <c r="U50" s="28"/>
      <c r="V50" s="28"/>
      <c r="W50" s="28"/>
      <c r="X50" s="28"/>
      <c r="Y50" s="28"/>
      <c r="Z50" s="28"/>
      <c r="AA50" s="28"/>
      <c r="AB50" s="28"/>
      <c r="AC50" s="28"/>
      <c r="AD50" s="28"/>
    </row>
    <row r="51" spans="13:30">
      <c r="M51" s="28"/>
      <c r="N51" s="28"/>
      <c r="O51" s="28"/>
      <c r="P51" s="28"/>
      <c r="Q51" s="28"/>
      <c r="R51" s="28"/>
      <c r="S51" s="28"/>
      <c r="T51" s="28"/>
      <c r="U51" s="28"/>
      <c r="V51" s="28"/>
      <c r="W51" s="28"/>
      <c r="X51" s="28"/>
      <c r="Y51" s="28"/>
      <c r="Z51" s="28"/>
      <c r="AA51" s="28"/>
      <c r="AB51" s="28"/>
      <c r="AC51" s="28"/>
      <c r="AD51" s="28"/>
    </row>
    <row r="52" spans="13:30">
      <c r="M52" s="28"/>
      <c r="N52" s="28"/>
      <c r="O52" s="28"/>
      <c r="P52" s="28"/>
      <c r="Q52" s="28"/>
      <c r="R52" s="28"/>
      <c r="S52" s="28"/>
      <c r="T52" s="28"/>
      <c r="U52" s="28"/>
      <c r="V52" s="28"/>
      <c r="W52" s="28"/>
      <c r="X52" s="28"/>
      <c r="Y52" s="28"/>
      <c r="Z52" s="28"/>
      <c r="AA52" s="28"/>
      <c r="AB52" s="28"/>
      <c r="AC52" s="28"/>
      <c r="AD52" s="28"/>
    </row>
    <row r="53" spans="13:30">
      <c r="M53" s="28"/>
      <c r="N53" s="28"/>
      <c r="O53" s="28"/>
      <c r="P53" s="28"/>
      <c r="Q53" s="28"/>
      <c r="R53" s="28"/>
      <c r="S53" s="28"/>
      <c r="T53" s="28"/>
      <c r="U53" s="28"/>
      <c r="V53" s="28"/>
      <c r="W53" s="28"/>
      <c r="X53" s="28"/>
      <c r="Y53" s="28"/>
      <c r="Z53" s="28"/>
      <c r="AA53" s="28"/>
      <c r="AB53" s="28"/>
      <c r="AC53" s="28"/>
      <c r="AD53" s="28"/>
    </row>
    <row r="54" spans="13:30">
      <c r="M54" s="28"/>
      <c r="N54" s="28"/>
      <c r="O54" s="28"/>
      <c r="P54" s="28"/>
      <c r="Q54" s="28"/>
      <c r="R54" s="28"/>
      <c r="S54" s="28"/>
      <c r="T54" s="28"/>
      <c r="U54" s="28"/>
      <c r="V54" s="28"/>
      <c r="W54" s="28"/>
      <c r="X54" s="28"/>
      <c r="Y54" s="28"/>
      <c r="Z54" s="28"/>
      <c r="AA54" s="28"/>
      <c r="AB54" s="28"/>
      <c r="AC54" s="28"/>
      <c r="AD54" s="28"/>
    </row>
    <row r="55" spans="13:30">
      <c r="M55" s="28"/>
      <c r="N55" s="28"/>
      <c r="O55" s="28"/>
      <c r="P55" s="28"/>
      <c r="Q55" s="28"/>
      <c r="R55" s="28"/>
      <c r="S55" s="28"/>
      <c r="T55" s="28"/>
      <c r="U55" s="28"/>
      <c r="V55" s="28"/>
      <c r="W55" s="28"/>
      <c r="X55" s="28"/>
      <c r="Y55" s="28"/>
      <c r="Z55" s="28"/>
      <c r="AA55" s="28"/>
      <c r="AB55" s="28"/>
      <c r="AC55" s="28"/>
      <c r="AD55" s="28"/>
    </row>
    <row r="56" spans="13:30">
      <c r="M56" s="28"/>
      <c r="N56" s="28"/>
      <c r="O56" s="28"/>
      <c r="P56" s="28"/>
      <c r="Q56" s="28"/>
      <c r="R56" s="28"/>
      <c r="S56" s="28"/>
      <c r="T56" s="28"/>
      <c r="U56" s="28"/>
      <c r="V56" s="28"/>
      <c r="W56" s="28"/>
      <c r="X56" s="28"/>
      <c r="Y56" s="28"/>
      <c r="Z56" s="28"/>
      <c r="AA56" s="28"/>
      <c r="AB56" s="28"/>
      <c r="AC56" s="28"/>
      <c r="AD56" s="28"/>
    </row>
    <row r="57" spans="13:30">
      <c r="M57" s="28"/>
      <c r="N57" s="28"/>
      <c r="O57" s="28"/>
      <c r="P57" s="28"/>
      <c r="Q57" s="28"/>
      <c r="R57" s="28"/>
      <c r="S57" s="28"/>
      <c r="T57" s="28"/>
      <c r="U57" s="28"/>
      <c r="V57" s="28"/>
      <c r="W57" s="28"/>
      <c r="X57" s="28"/>
      <c r="Y57" s="28"/>
      <c r="Z57" s="28"/>
      <c r="AA57" s="28"/>
      <c r="AB57" s="28"/>
      <c r="AC57" s="28"/>
      <c r="AD57" s="28"/>
    </row>
    <row r="58" spans="13:30">
      <c r="M58" s="28"/>
      <c r="N58" s="28"/>
      <c r="O58" s="28"/>
      <c r="P58" s="28"/>
      <c r="Q58" s="28"/>
      <c r="R58" s="28"/>
      <c r="S58" s="28"/>
      <c r="T58" s="28"/>
      <c r="U58" s="28"/>
      <c r="V58" s="28"/>
      <c r="W58" s="28"/>
      <c r="X58" s="28"/>
      <c r="Y58" s="28"/>
      <c r="Z58" s="28"/>
      <c r="AA58" s="28"/>
      <c r="AB58" s="28"/>
      <c r="AC58" s="28"/>
      <c r="AD58" s="28"/>
    </row>
    <row r="59" spans="13:30">
      <c r="M59" s="28"/>
      <c r="N59" s="28"/>
      <c r="O59" s="28"/>
      <c r="P59" s="28"/>
      <c r="Q59" s="28"/>
      <c r="R59" s="28"/>
      <c r="S59" s="28"/>
      <c r="T59" s="28"/>
      <c r="U59" s="28"/>
      <c r="V59" s="28"/>
      <c r="W59" s="28"/>
      <c r="X59" s="28"/>
      <c r="Y59" s="28"/>
      <c r="Z59" s="28"/>
      <c r="AA59" s="28"/>
      <c r="AB59" s="28"/>
      <c r="AC59" s="28"/>
      <c r="AD59" s="28"/>
    </row>
    <row r="60" spans="13:30">
      <c r="M60" s="28"/>
      <c r="N60" s="28"/>
      <c r="O60" s="28"/>
      <c r="P60" s="28"/>
      <c r="Q60" s="28"/>
      <c r="R60" s="28"/>
      <c r="S60" s="28"/>
      <c r="T60" s="28"/>
      <c r="U60" s="28"/>
      <c r="V60" s="28"/>
      <c r="W60" s="28"/>
      <c r="X60" s="28"/>
      <c r="Y60" s="28"/>
      <c r="Z60" s="28"/>
      <c r="AA60" s="28"/>
      <c r="AB60" s="28"/>
      <c r="AC60" s="28"/>
      <c r="AD60" s="28"/>
    </row>
    <row r="61" spans="13:30">
      <c r="M61" s="28"/>
      <c r="N61" s="28"/>
      <c r="O61" s="28"/>
      <c r="P61" s="28"/>
      <c r="Q61" s="28"/>
      <c r="R61" s="28"/>
      <c r="S61" s="28"/>
      <c r="T61" s="28"/>
      <c r="U61" s="28"/>
      <c r="V61" s="28"/>
      <c r="W61" s="28"/>
      <c r="X61" s="28"/>
      <c r="Y61" s="28"/>
      <c r="Z61" s="28"/>
      <c r="AA61" s="28"/>
      <c r="AB61" s="28"/>
      <c r="AC61" s="28"/>
      <c r="AD61" s="28"/>
    </row>
    <row r="62" spans="13:30">
      <c r="M62" s="28"/>
      <c r="N62" s="28"/>
      <c r="O62" s="28"/>
      <c r="P62" s="28"/>
      <c r="Q62" s="28"/>
      <c r="R62" s="28"/>
      <c r="S62" s="28"/>
      <c r="T62" s="28"/>
      <c r="U62" s="28"/>
      <c r="V62" s="28"/>
      <c r="W62" s="28"/>
      <c r="X62" s="28"/>
      <c r="Y62" s="28"/>
      <c r="Z62" s="28"/>
      <c r="AA62" s="28"/>
      <c r="AB62" s="28"/>
      <c r="AC62" s="28"/>
      <c r="AD62" s="28"/>
    </row>
    <row r="63" spans="13:30">
      <c r="M63" s="28"/>
      <c r="N63" s="28"/>
      <c r="O63" s="28"/>
      <c r="P63" s="28"/>
      <c r="Q63" s="28"/>
      <c r="R63" s="28"/>
      <c r="S63" s="28"/>
      <c r="T63" s="28"/>
      <c r="U63" s="28"/>
      <c r="V63" s="28"/>
      <c r="W63" s="28"/>
      <c r="X63" s="28"/>
      <c r="Y63" s="28"/>
      <c r="Z63" s="28"/>
      <c r="AA63" s="28"/>
      <c r="AB63" s="28"/>
      <c r="AC63" s="28"/>
      <c r="AD63" s="28"/>
    </row>
    <row r="64" spans="13:30">
      <c r="M64" s="28"/>
      <c r="N64" s="28"/>
      <c r="O64" s="28"/>
      <c r="P64" s="28"/>
      <c r="Q64" s="28"/>
      <c r="R64" s="28"/>
      <c r="S64" s="28"/>
      <c r="T64" s="28"/>
      <c r="U64" s="28"/>
      <c r="V64" s="28"/>
      <c r="W64" s="28"/>
      <c r="X64" s="28"/>
      <c r="Y64" s="28"/>
      <c r="Z64" s="28"/>
      <c r="AA64" s="28"/>
      <c r="AB64" s="28"/>
      <c r="AC64" s="28"/>
      <c r="AD64" s="28"/>
    </row>
    <row r="65" spans="2:30">
      <c r="M65" s="28"/>
      <c r="N65" s="28"/>
      <c r="O65" s="28"/>
      <c r="P65" s="28"/>
      <c r="Q65" s="28"/>
      <c r="R65" s="28"/>
      <c r="S65" s="28"/>
      <c r="T65" s="28"/>
      <c r="U65" s="28"/>
      <c r="V65" s="28"/>
      <c r="W65" s="28"/>
      <c r="X65" s="28"/>
      <c r="Y65" s="28"/>
      <c r="Z65" s="28"/>
      <c r="AA65" s="28"/>
      <c r="AB65" s="28"/>
      <c r="AC65" s="28"/>
      <c r="AD65" s="28"/>
    </row>
    <row r="66" spans="2:30">
      <c r="M66" s="28"/>
      <c r="N66" s="28"/>
      <c r="O66" s="28"/>
      <c r="P66" s="28"/>
      <c r="Q66" s="28"/>
      <c r="R66" s="28"/>
      <c r="S66" s="28"/>
      <c r="T66" s="28"/>
      <c r="U66" s="28"/>
      <c r="V66" s="28"/>
      <c r="W66" s="28"/>
      <c r="X66" s="28"/>
      <c r="Y66" s="28"/>
      <c r="Z66" s="28"/>
      <c r="AA66" s="28"/>
      <c r="AB66" s="28"/>
      <c r="AC66" s="28"/>
      <c r="AD66" s="28"/>
    </row>
    <row r="67" spans="2:30" ht="12">
      <c r="B67" s="3"/>
      <c r="C67" s="4"/>
      <c r="D67" s="4"/>
      <c r="E67" s="4"/>
      <c r="F67" s="3"/>
      <c r="G67" s="3"/>
      <c r="H67" s="4"/>
      <c r="I67" s="4"/>
      <c r="J67" s="56"/>
      <c r="M67" s="28"/>
      <c r="N67" s="28"/>
      <c r="O67" s="28"/>
      <c r="P67" s="28"/>
      <c r="Q67" s="28"/>
      <c r="R67" s="28"/>
      <c r="S67" s="28"/>
      <c r="T67" s="28"/>
      <c r="U67" s="28"/>
      <c r="V67" s="28"/>
      <c r="W67" s="28"/>
      <c r="X67" s="28"/>
      <c r="Y67" s="28"/>
      <c r="Z67" s="28"/>
      <c r="AA67" s="28"/>
      <c r="AB67" s="28"/>
      <c r="AC67" s="28"/>
      <c r="AD67" s="28"/>
    </row>
    <row r="68" spans="2:30" ht="13.2">
      <c r="B68" s="3"/>
      <c r="H68" s="2"/>
      <c r="I68" s="2"/>
      <c r="J68" s="55"/>
      <c r="M68" s="28"/>
      <c r="N68" s="28"/>
      <c r="O68" s="28"/>
      <c r="P68" s="28"/>
      <c r="Q68" s="28"/>
      <c r="R68" s="28"/>
      <c r="S68" s="28"/>
      <c r="T68" s="28"/>
      <c r="U68" s="28"/>
      <c r="V68" s="28"/>
      <c r="W68" s="28"/>
      <c r="X68" s="28"/>
      <c r="Y68" s="28"/>
      <c r="Z68" s="28"/>
      <c r="AA68" s="28"/>
      <c r="AB68" s="28"/>
      <c r="AC68" s="28"/>
      <c r="AD68" s="28"/>
    </row>
    <row r="69" spans="2:30" ht="12">
      <c r="B69" s="47"/>
      <c r="C69" s="47"/>
      <c r="D69" s="47"/>
      <c r="E69" s="47"/>
      <c r="F69" s="47"/>
      <c r="G69" s="47"/>
      <c r="H69" s="47"/>
      <c r="I69" s="47"/>
      <c r="J69" s="57"/>
      <c r="K69" s="65"/>
      <c r="L69" s="47"/>
      <c r="M69" s="28"/>
      <c r="N69" s="28"/>
      <c r="O69" s="28"/>
      <c r="P69" s="28"/>
      <c r="Q69" s="28"/>
      <c r="R69" s="28"/>
      <c r="S69" s="28"/>
      <c r="T69" s="28"/>
      <c r="U69" s="28"/>
      <c r="V69" s="28"/>
      <c r="W69" s="28"/>
      <c r="X69" s="28"/>
      <c r="Y69" s="28"/>
      <c r="Z69" s="28"/>
      <c r="AA69" s="28"/>
      <c r="AB69" s="28"/>
      <c r="AC69" s="28"/>
      <c r="AD69" s="28"/>
    </row>
  </sheetData>
  <autoFilter ref="B3:L48" xr:uid="{00000000-0009-0000-0000-000001000000}">
    <filterColumn colId="2" showButton="0"/>
  </autoFilter>
  <mergeCells count="10">
    <mergeCell ref="K3:K4"/>
    <mergeCell ref="L3:L4"/>
    <mergeCell ref="B3:B4"/>
    <mergeCell ref="C3:C4"/>
    <mergeCell ref="F3:F4"/>
    <mergeCell ref="G3:G4"/>
    <mergeCell ref="H3:H4"/>
    <mergeCell ref="I3:I4"/>
    <mergeCell ref="D3:E4"/>
    <mergeCell ref="J3:J4"/>
  </mergeCells>
  <pageMargins left="0.7" right="0.7" top="0.75" bottom="0.75" header="0.3" footer="0.3"/>
  <pageSetup paperSize="9" scale="60" orientation="landscape" r:id="rId1"/>
  <headerFooter>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8"/>
  <sheetViews>
    <sheetView zoomScale="130" zoomScaleNormal="130" workbookViewId="0">
      <selection activeCell="B33" sqref="B33"/>
    </sheetView>
  </sheetViews>
  <sheetFormatPr defaultRowHeight="10.199999999999999"/>
  <cols>
    <col min="1" max="1" width="50.625" style="31" customWidth="1"/>
    <col min="2" max="2" width="17.625" customWidth="1"/>
  </cols>
  <sheetData>
    <row r="1" spans="1:2" ht="10.8" thickBot="1">
      <c r="A1" s="26" t="s">
        <v>19</v>
      </c>
      <c r="B1" s="30">
        <v>46023</v>
      </c>
    </row>
    <row r="2" spans="1:2" ht="10.8" thickBot="1">
      <c r="A2" s="26" t="s">
        <v>20</v>
      </c>
      <c r="B2" s="30">
        <v>46115</v>
      </c>
    </row>
    <row r="3" spans="1:2" ht="10.8" thickBot="1">
      <c r="A3" s="26" t="s">
        <v>21</v>
      </c>
      <c r="B3" s="30">
        <v>46118</v>
      </c>
    </row>
    <row r="4" spans="1:2" ht="10.8" thickBot="1">
      <c r="A4" s="26" t="s">
        <v>22</v>
      </c>
      <c r="B4" s="30">
        <v>46143</v>
      </c>
    </row>
    <row r="5" spans="1:2" ht="10.8" thickBot="1">
      <c r="A5" s="26" t="s">
        <v>23</v>
      </c>
      <c r="B5" s="30">
        <v>46151</v>
      </c>
    </row>
    <row r="6" spans="1:2" ht="10.8" thickBot="1">
      <c r="A6" s="26" t="s">
        <v>24</v>
      </c>
      <c r="B6" s="30">
        <v>46156</v>
      </c>
    </row>
    <row r="7" spans="1:2" ht="10.8" thickBot="1">
      <c r="A7" s="26" t="s">
        <v>25</v>
      </c>
      <c r="B7" s="30">
        <v>46198</v>
      </c>
    </row>
    <row r="8" spans="1:2" ht="10.8" thickBot="1">
      <c r="A8" s="26" t="s">
        <v>26</v>
      </c>
      <c r="B8" s="30">
        <v>46177</v>
      </c>
    </row>
    <row r="9" spans="1:2" ht="10.8" thickBot="1">
      <c r="A9" s="26" t="s">
        <v>27</v>
      </c>
      <c r="B9" s="30">
        <v>46298</v>
      </c>
    </row>
    <row r="10" spans="1:2" ht="10.8" thickBot="1">
      <c r="A10" s="26" t="s">
        <v>28</v>
      </c>
      <c r="B10" s="30">
        <v>46327</v>
      </c>
    </row>
    <row r="11" spans="1:2" ht="10.8" thickBot="1">
      <c r="A11" s="26" t="s">
        <v>29</v>
      </c>
      <c r="B11" s="30">
        <v>46380</v>
      </c>
    </row>
    <row r="12" spans="1:2" ht="10.8" thickBot="1">
      <c r="A12" s="26" t="s">
        <v>30</v>
      </c>
      <c r="B12" s="30">
        <v>46381</v>
      </c>
    </row>
    <row r="13" spans="1:2" ht="10.8" thickBot="1">
      <c r="A13" s="26" t="s">
        <v>31</v>
      </c>
      <c r="B13" s="30">
        <v>46382</v>
      </c>
    </row>
    <row r="14" spans="1:2" ht="10.8" thickBot="1">
      <c r="A14" s="26" t="s">
        <v>55</v>
      </c>
      <c r="B14" s="30"/>
    </row>
    <row r="15" spans="1:2" ht="10.8" thickBot="1">
      <c r="A15" s="26" t="s">
        <v>55</v>
      </c>
      <c r="B15" s="30"/>
    </row>
    <row r="16" spans="1:2" ht="10.8" thickBot="1">
      <c r="A16" s="26" t="s">
        <v>32</v>
      </c>
      <c r="B16" s="30">
        <v>46387</v>
      </c>
    </row>
    <row r="17" spans="1:2" ht="10.8" thickBot="1">
      <c r="A17" s="26" t="s">
        <v>19</v>
      </c>
      <c r="B17" s="30">
        <v>46388</v>
      </c>
    </row>
    <row r="18" spans="1:2" ht="10.8" thickBot="1">
      <c r="A18" s="26" t="s">
        <v>20</v>
      </c>
      <c r="B18" s="30">
        <v>46472</v>
      </c>
    </row>
    <row r="19" spans="1:2" ht="10.8" thickBot="1">
      <c r="A19" s="26" t="s">
        <v>21</v>
      </c>
      <c r="B19" s="30">
        <v>46475</v>
      </c>
    </row>
    <row r="20" spans="1:2" ht="10.8" thickBot="1">
      <c r="A20" s="26" t="s">
        <v>22</v>
      </c>
      <c r="B20" s="30">
        <v>46508</v>
      </c>
    </row>
    <row r="21" spans="1:2" ht="10.8" thickBot="1">
      <c r="A21" s="26" t="s">
        <v>23</v>
      </c>
      <c r="B21" s="30">
        <v>46516</v>
      </c>
    </row>
    <row r="22" spans="1:2" ht="10.8" thickBot="1">
      <c r="A22" s="26" t="s">
        <v>24</v>
      </c>
      <c r="B22" s="30">
        <v>46513</v>
      </c>
    </row>
    <row r="23" spans="1:2" ht="10.8" thickBot="1">
      <c r="A23" s="26" t="s">
        <v>25</v>
      </c>
      <c r="B23" s="30">
        <v>46524</v>
      </c>
    </row>
    <row r="24" spans="1:2" ht="10.8" thickBot="1">
      <c r="A24" s="26" t="s">
        <v>26</v>
      </c>
      <c r="B24" s="30">
        <v>46534</v>
      </c>
    </row>
    <row r="25" spans="1:2" ht="10.8" thickBot="1">
      <c r="A25" s="26" t="s">
        <v>27</v>
      </c>
      <c r="B25" s="30">
        <v>46663</v>
      </c>
    </row>
    <row r="26" spans="1:2" ht="10.8" thickBot="1">
      <c r="A26" s="26" t="s">
        <v>28</v>
      </c>
      <c r="B26" s="30">
        <v>46692</v>
      </c>
    </row>
    <row r="27" spans="1:2" ht="10.8" thickBot="1">
      <c r="A27" s="26" t="s">
        <v>29</v>
      </c>
      <c r="B27" s="30">
        <v>46745</v>
      </c>
    </row>
    <row r="28" spans="1:2" ht="10.8" thickBot="1">
      <c r="A28" s="26" t="s">
        <v>30</v>
      </c>
      <c r="B28" s="30">
        <v>46746</v>
      </c>
    </row>
    <row r="29" spans="1:2" ht="10.8" thickBot="1">
      <c r="A29" s="26" t="s">
        <v>31</v>
      </c>
      <c r="B29" s="30">
        <v>46747</v>
      </c>
    </row>
    <row r="30" spans="1:2" ht="10.8" thickBot="1">
      <c r="A30" s="26" t="s">
        <v>55</v>
      </c>
      <c r="B30" s="30"/>
    </row>
    <row r="31" spans="1:2" ht="10.8" thickBot="1">
      <c r="A31" s="26" t="s">
        <v>55</v>
      </c>
      <c r="B31" s="30"/>
    </row>
    <row r="32" spans="1:2">
      <c r="A32" s="26" t="s">
        <v>32</v>
      </c>
      <c r="B32" s="30">
        <v>46752</v>
      </c>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sheetData>
  <pageMargins left="0.7" right="0.7" top="0.75" bottom="0.75" header="0.3" footer="0.3"/>
  <pageSetup orientation="portrait" r:id="rId1"/>
  <headerFooter>
    <oddHeader>&amp;R&amp;"Arial"&amp;10&amp;K000000 ECB-RESTRICTED&amp;1#_x000D_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A5BC-1057-4A44-B2E6-D21391CA1070}">
  <sheetPr>
    <pageSetUpPr fitToPage="1"/>
  </sheetPr>
  <dimension ref="B1:M69"/>
  <sheetViews>
    <sheetView view="pageBreakPreview" topLeftCell="A9" zoomScaleNormal="100" zoomScaleSheetLayoutView="100" workbookViewId="0">
      <selection activeCell="K5" sqref="K5:K45"/>
    </sheetView>
  </sheetViews>
  <sheetFormatPr defaultColWidth="9.125" defaultRowHeight="10.199999999999999"/>
  <cols>
    <col min="1" max="1" width="3" style="1" customWidth="1"/>
    <col min="2" max="2" width="12.125" style="1" customWidth="1"/>
    <col min="3" max="3" width="48.875" style="1" customWidth="1"/>
    <col min="4" max="4" width="14.75" style="1" hidden="1" customWidth="1"/>
    <col min="5" max="5" width="9.625" style="1" hidden="1" customWidth="1"/>
    <col min="6" max="7" width="15.125" style="1" customWidth="1"/>
    <col min="8" max="8" width="32.375" style="1" customWidth="1"/>
    <col min="9" max="9" width="30.625" style="1" customWidth="1"/>
    <col min="10" max="10" width="26.25" style="58" hidden="1" customWidth="1"/>
    <col min="11" max="11" width="34.875" style="61" bestFit="1" customWidth="1"/>
    <col min="12" max="12" width="48.875" style="1" customWidth="1"/>
    <col min="13" max="13" width="55.75" style="1" customWidth="1"/>
    <col min="14" max="14" width="12.75" style="1" customWidth="1"/>
    <col min="15" max="15" width="14.75" style="1" customWidth="1"/>
    <col min="16" max="16384" width="9.125" style="1"/>
  </cols>
  <sheetData>
    <row r="1" spans="2:13" ht="13.8">
      <c r="B1" s="25" t="s">
        <v>57</v>
      </c>
      <c r="H1" s="2"/>
      <c r="I1" s="2"/>
      <c r="L1" s="1" t="s">
        <v>18</v>
      </c>
    </row>
    <row r="2" spans="2:13" ht="13.2">
      <c r="D2" s="28"/>
      <c r="F2" s="54"/>
      <c r="H2" s="2"/>
      <c r="I2" s="2"/>
      <c r="J2" s="55"/>
      <c r="L2" s="32" t="s">
        <v>60</v>
      </c>
    </row>
    <row r="3" spans="2:13" ht="10.5" customHeight="1">
      <c r="B3" s="66" t="s">
        <v>17</v>
      </c>
      <c r="C3" s="68" t="s">
        <v>16</v>
      </c>
      <c r="D3" s="72" t="s">
        <v>33</v>
      </c>
      <c r="E3" s="73"/>
      <c r="F3" s="66" t="s">
        <v>15</v>
      </c>
      <c r="G3" s="66" t="s">
        <v>15</v>
      </c>
      <c r="H3" s="66" t="s">
        <v>14</v>
      </c>
      <c r="I3" s="66" t="s">
        <v>50</v>
      </c>
      <c r="J3" s="76" t="s">
        <v>48</v>
      </c>
      <c r="K3" s="70" t="s">
        <v>13</v>
      </c>
      <c r="L3" s="68" t="s">
        <v>12</v>
      </c>
      <c r="M3" s="29"/>
    </row>
    <row r="4" spans="2:13" ht="21" customHeight="1">
      <c r="B4" s="67"/>
      <c r="C4" s="69"/>
      <c r="D4" s="74"/>
      <c r="E4" s="75"/>
      <c r="F4" s="67"/>
      <c r="G4" s="67"/>
      <c r="H4" s="67"/>
      <c r="I4" s="67"/>
      <c r="J4" s="77"/>
      <c r="K4" s="71"/>
      <c r="L4" s="69"/>
      <c r="M4" s="29"/>
    </row>
    <row r="5" spans="2:13" ht="22.8">
      <c r="B5" s="12" t="s">
        <v>4</v>
      </c>
      <c r="C5" s="11" t="s">
        <v>3</v>
      </c>
      <c r="D5" s="11" t="s">
        <v>38</v>
      </c>
      <c r="E5" s="11" t="str">
        <f t="shared" ref="E5:E45" si="0">CONCATENATE(D5,RIGHT($B$1,4))</f>
        <v>31/01/2026</v>
      </c>
      <c r="F5" s="10">
        <f t="shared" ref="F5:F45" si="1">VALUE(E5)</f>
        <v>46053</v>
      </c>
      <c r="G5" s="10">
        <f t="shared" ref="G5:G29" si="2">IF(OR(B5="Q",B5="S"),"Q"&amp;ROUNDUP(MONTH(F5)/3,0)&amp;"-"&amp;YEAR(F5),F5)</f>
        <v>46053</v>
      </c>
      <c r="H5" s="9">
        <f>IF(COUNTIF('Public holidays'!B:B,IFERROR(WORKDAY(IF(B5="Q",IF(WEEKDAY(F5+82)=7,F5+82+2,IF(WEEKDAY(F5+82)=1,F5+82+1,F5+82)),IF(B5="M",IF(WEEKDAY(F5+44)=7,F5+44+2,IF(WEEKDAY(F5+44)=1,F5+44+1,F5+44)),IF(B5="B",IF(WEEKDAY(F5+35)=7,F5+35+2,IF(WEEKDAY(F5+35)=1,F5+35+1,F5+35)),IF(B5="R",IF(WEEKDAY(F5+10)=7,F5+9,IF(WEEKDAY(F5+10)=1,F5+10+1,F5+10)),"")))),0,'Public holidays'!B:B),"")),IFERROR(WORKDAY(IF(B5="Q",IF(WEEKDAY(F5+82)=7,F5+82+2,IF(WEEKDAY(F5+82)=1,F5+82+1,F5+82)),IF(B5="M",IF(WEEKDAY(F5+44)=7,F5+44+2,IF(WEEKDAY(F5+44)=1,F5+44+1,F5+44)),IF(B5="B",IF(WEEKDAY(F5+35)=7,F5+35+2,IF(WEEKDAY(F5+35)=1,F5+35+1,F5+35)),IF(B5="R",IF(WEEKDAY(F5+10)=7,F5+9,IF(WEEKDAY(F5+10)=1,F5+10+1,F5+10)),"")))),1,'Public holidays'!B:B),""),IFERROR(WORKDAY(IF(B5="Q",IF(WEEKDAY(F5+82)=7,F5+82+2,IF(WEEKDAY(F5+82)=1,F5+82+1,F5+82)),IF(B5="M",IF(WEEKDAY(F5+44)=7,F5+44+2,IF(WEEKDAY(F5+44)=1,F5+44+1,F5+44)),IF(B5="B",IF(WEEKDAY(F5+35)=7,F5+35+2,IF(WEEKDAY(F5+35)=1,F5+35+1,F5+35)),IF(B5="R",IF(WEEKDAY(F5+10)=7,F5+9,IF(WEEKDAY(F5+10)=1,F5+10+1,F5+10)),"")))),0,'Public holidays'!B:B),""))</f>
        <v>46063</v>
      </c>
      <c r="I5" s="9">
        <f>IF(B5="Q",WORKDAY(H5,9,'Public holidays'!B:B),IF(B5="B",WORKDAY(H5,2,'Public holidays'!B:B),IF(B5="R",WORKDAY(F5+14,1,'Public holidays'!B:B),IF(B5="M",WORKDAY(H5,4,'Public holidays'!B:B),""))))</f>
        <v>46069</v>
      </c>
      <c r="J5" s="38"/>
      <c r="K5" s="39" t="s">
        <v>58</v>
      </c>
      <c r="L5" s="39" t="s">
        <v>61</v>
      </c>
      <c r="M5" s="28"/>
    </row>
    <row r="6" spans="2:13" ht="12">
      <c r="B6" s="16" t="s">
        <v>7</v>
      </c>
      <c r="C6" s="15" t="s">
        <v>6</v>
      </c>
      <c r="D6" s="15" t="s">
        <v>38</v>
      </c>
      <c r="E6" s="15" t="str">
        <f t="shared" si="0"/>
        <v>31/01/2026</v>
      </c>
      <c r="F6" s="14">
        <f t="shared" si="1"/>
        <v>46053</v>
      </c>
      <c r="G6" s="14">
        <f t="shared" si="2"/>
        <v>46053</v>
      </c>
      <c r="H6" s="13">
        <f>IF(COUNTIF('Public holidays'!B:B,IFERROR(WORKDAY(IF(B6="Q",IF(WEEKDAY(F6+82)=7,F6+82+2,IF(WEEKDAY(F6+82)=1,F6+82+1,F6+82)),IF(B6="M",IF(WEEKDAY(F6+44)=7,F6+44+2,IF(WEEKDAY(F6+44)=1,F6+44+1,F6+44)),IF(B6="B",IF(WEEKDAY(F6+35)=7,F6+35+2,IF(WEEKDAY(F6+35)=1,F6+35+1,F6+35)),IF(B6="R",IF(WEEKDAY(F6+10)=7,F6+9,IF(WEEKDAY(F6+10)=1,F6+10+1,F6+10)),"")))),0,'Public holidays'!B:B),"")),IFERROR(WORKDAY(IF(B6="Q",IF(WEEKDAY(F6+82)=7,F6+82+2,IF(WEEKDAY(F6+82)=1,F6+82+1,F6+82)),IF(B6="M",IF(WEEKDAY(F6+44)=7,F6+44+2,IF(WEEKDAY(F6+44)=1,F6+44+1,F6+44)),IF(B6="B",IF(WEEKDAY(F6+35)=7,F6+35+2,IF(WEEKDAY(F6+35)=1,F6+35+1,F6+35)),IF(B6="R",IF(WEEKDAY(F6+10)=7,F6+9,IF(WEEKDAY(F6+10)=1,F6+10+1,F6+10)),"")))),1,'Public holidays'!B:B),""),IFERROR(WORKDAY(IF(B6="Q",IF(WEEKDAY(F6+82)=7,F6+82+2,IF(WEEKDAY(F6+82)=1,F6+82+1,F6+82)),IF(B6="M",IF(WEEKDAY(F6+44)=7,F6+44+2,IF(WEEKDAY(F6+44)=1,F6+44+1,F6+44)),IF(B6="B",IF(WEEKDAY(F6+35)=7,F6+35+2,IF(WEEKDAY(F6+35)=1,F6+35+1,F6+35)),IF(B6="R",IF(WEEKDAY(F6+10)=7,F6+9,IF(WEEKDAY(F6+10)=1,F6+10+1,F6+10)),"")))),0,'Public holidays'!B:B),""))</f>
        <v>46090</v>
      </c>
      <c r="I6" s="13">
        <f>IF(B6="Q",WORKDAY(H6,9,'Public holidays'!B:B),IF(B6="B",WORKDAY(H6,2,'Public holidays'!B:B),IF(B6="R",WORKDAY(F6+14,1,'Public holidays'!B:B),IF(B6="M",WORKDAY(H6,4,'Public holidays'!B:B),""))))</f>
        <v>46092</v>
      </c>
      <c r="J6" s="36" t="s">
        <v>5</v>
      </c>
      <c r="K6" s="37" t="str">
        <f>IF(B6="Q","",IF(B6="B",J6,IF(B6="S","",IF(B6="R",TEXT(J6,"MMM-JJ")&amp;" to "&amp;TEXT(CONCATENATE(TEXT(MONTH(J6)+2,0),"/",TEXT(VALUE(RIGHT(($B$1),4))-1,0)),"MMM-JJ"),IF(AND(B6 = "M",J6&lt;&gt; "No revisions"),TEXT(J6,"MMM-JJ"),"-")))))</f>
        <v>All</v>
      </c>
      <c r="L6" s="37"/>
      <c r="M6" s="28"/>
    </row>
    <row r="7" spans="2:13" ht="12">
      <c r="B7" s="12" t="s">
        <v>4</v>
      </c>
      <c r="C7" s="11" t="s">
        <v>3</v>
      </c>
      <c r="D7" s="11" t="s">
        <v>47</v>
      </c>
      <c r="E7" s="11" t="str">
        <f>CONCATENATE(D7,RIGHT($B$1,4))</f>
        <v>28/02/2026</v>
      </c>
      <c r="F7" s="10">
        <f>VALUE(E7)</f>
        <v>46081</v>
      </c>
      <c r="G7" s="10">
        <f t="shared" si="2"/>
        <v>46081</v>
      </c>
      <c r="H7" s="9">
        <f>IF(COUNTIF('Public holidays'!B:B,IFERROR(WORKDAY(IF(B7="Q",IF(WEEKDAY(F7+82)=7,F7+82+2,IF(WEEKDAY(F7+82)=1,F7+82+1,F7+82)),IF(B7="M",IF(WEEKDAY(F7+44)=7,F7+44+2,IF(WEEKDAY(F7+44)=1,F7+44+1,F7+44)),IF(B7="B",IF(WEEKDAY(F7+35)=7,F7+35+2,IF(WEEKDAY(F7+35)=1,F7+35+1,F7+35)),IF(B7="R",IF(WEEKDAY(F7+10)=7,F7+9,IF(WEEKDAY(F7+10)=1,F7+10+1,F7+10)),"")))),0,'Public holidays'!B:B),"")),IFERROR(WORKDAY(IF(B7="Q",IF(WEEKDAY(F7+82)=7,F7+82+2,IF(WEEKDAY(F7+82)=1,F7+82+1,F7+82)),IF(B7="M",IF(WEEKDAY(F7+44)=7,F7+44+2,IF(WEEKDAY(F7+44)=1,F7+44+1,F7+44)),IF(B7="B",IF(WEEKDAY(F7+35)=7,F7+35+2,IF(WEEKDAY(F7+35)=1,F7+35+1,F7+35)),IF(B7="R",IF(WEEKDAY(F7+10)=7,F7+9,IF(WEEKDAY(F7+10)=1,F7+10+1,F7+10)),"")))),1,'Public holidays'!B:B),""),IFERROR(WORKDAY(IF(B7="Q",IF(WEEKDAY(F7+82)=7,F7+82+2,IF(WEEKDAY(F7+82)=1,F7+82+1,F7+82)),IF(B7="M",IF(WEEKDAY(F7+44)=7,F7+44+2,IF(WEEKDAY(F7+44)=1,F7+44+1,F7+44)),IF(B7="B",IF(WEEKDAY(F7+35)=7,F7+35+2,IF(WEEKDAY(F7+35)=1,F7+35+1,F7+35)),IF(B7="R",IF(WEEKDAY(F7+10)=7,F7+9,IF(WEEKDAY(F7+10)=1,F7+10+1,F7+10)),"")))),0,'Public holidays'!B:B),""))</f>
        <v>46091</v>
      </c>
      <c r="I7" s="9">
        <f>IF(B7="Q",WORKDAY(H7,9,'Public holidays'!B:B),IF(B7="B",WORKDAY(H7,2,'Public holidays'!B:B),IF(B7="R",WORKDAY(F7+14,1,'Public holidays'!B:B),IF(B7="M",WORKDAY(H7,4,'Public holidays'!B:B),""))))</f>
        <v>46097</v>
      </c>
      <c r="J7" s="38"/>
      <c r="K7" s="39">
        <v>46023</v>
      </c>
      <c r="L7" s="39"/>
      <c r="M7" s="28"/>
    </row>
    <row r="8" spans="2:13" ht="13.5" customHeight="1">
      <c r="B8" s="8" t="s">
        <v>2</v>
      </c>
      <c r="C8" s="7" t="s">
        <v>1</v>
      </c>
      <c r="D8" s="7" t="s">
        <v>38</v>
      </c>
      <c r="E8" s="7" t="str">
        <f t="shared" si="0"/>
        <v>31/01/2026</v>
      </c>
      <c r="F8" s="6">
        <f t="shared" si="1"/>
        <v>46053</v>
      </c>
      <c r="G8" s="6">
        <f t="shared" si="2"/>
        <v>46053</v>
      </c>
      <c r="H8" s="5">
        <f>IF(COUNTIF('Public holidays'!B:B,IFERROR(WORKDAY(IF(B8="Q",IF(WEEKDAY(F8+82)=7,F8+82+2,IF(WEEKDAY(F8+82)=1,F8+82+1,F8+82)),IF(B8="M",IF(WEEKDAY(F8+44)=7,F8+44+2,IF(WEEKDAY(F8+44)=1,F8+44+1,F8+44)),IF(B8="B",IF(WEEKDAY(F8+35)=7,F8+35+2,IF(WEEKDAY(F8+35)=1,F8+35+1,F8+35)),IF(B8="R",IF(WEEKDAY(F8+10)=7,F8+9,IF(WEEKDAY(F8+10)=1,F8+10+1,F8+10)),"")))),0,'Public holidays'!B:B),"")),IFERROR(WORKDAY(IF(B8="Q",IF(WEEKDAY(F8+82)=7,F8+82+2,IF(WEEKDAY(F8+82)=1,F8+82+1,F8+82)),IF(B8="M",IF(WEEKDAY(F8+44)=7,F8+44+2,IF(WEEKDAY(F8+44)=1,F8+44+1,F8+44)),IF(B8="B",IF(WEEKDAY(F8+35)=7,F8+35+2,IF(WEEKDAY(F8+35)=1,F8+35+1,F8+35)),IF(B8="R",IF(WEEKDAY(F8+10)=7,F8+9,IF(WEEKDAY(F8+10)=1,F8+10+1,F8+10)),"")))),1,'Public holidays'!B:B),""),IFERROR(WORKDAY(IF(B8="Q",IF(WEEKDAY(F8+82)=7,F8+82+2,IF(WEEKDAY(F8+82)=1,F8+82+1,F8+82)),IF(B8="M",IF(WEEKDAY(F8+44)=7,F8+44+2,IF(WEEKDAY(F8+44)=1,F8+44+1,F8+44)),IF(B8="B",IF(WEEKDAY(F8+35)=7,F8+35+2,IF(WEEKDAY(F8+35)=1,F8+35+1,F8+35)),IF(B8="R",IF(WEEKDAY(F8+10)=7,F8+9,IF(WEEKDAY(F8+10)=1,F8+10+1,F8+10)),"")))),0,'Public holidays'!B:B),""))</f>
        <v>46097</v>
      </c>
      <c r="I8" s="5">
        <f>IF(B8="Q",WORKDAY(H8,9,'Public holidays'!B:B),IF(B8="B",WORKDAY(H8,2,'Public holidays'!B:B),IF(B8="R",WORKDAY(F8+14,1,'Public holidays'!B:B),IF(B8="M",WORKDAY(H8,4,'Public holidays'!B:B),""))))</f>
        <v>46101</v>
      </c>
      <c r="J8" s="41" t="str">
        <f t="shared" ref="J8:J13" si="3">IF(AND(B8="M",B9="Q"),"No revisions",IF(B8="M",MONTH(G8)-1&amp;"/"&amp;TEXT(VALUE(RIGHT(($B$1),4)),0),IF(B8="R",MONTH(G8)-2&amp;"/"&amp;TEXT(VALUE(RIGHT(($B$1),4)),0),IF(B8 = "B","All",""))))</f>
        <v>No revisions</v>
      </c>
      <c r="K8" s="40" t="str">
        <f>IF(B8="Q","",IF(B8="B",J8,IF(B8="S","",IF(B8="R",TEXT(J8,"MMM-JJ")&amp;" to "&amp;TEXT(CONCATENATE(TEXT(MONTH(J8)+2,0),"/",TEXT(VALUE(RIGHT(($B$1),4))-1,0)),"MMM-JJ"),IF(AND(B8 = "M",J8&lt;&gt; "No revisions"),TEXT(J8,"MMM-JJ"),"-")))))</f>
        <v>-</v>
      </c>
      <c r="L8" s="42" t="s">
        <v>59</v>
      </c>
      <c r="M8" s="28"/>
    </row>
    <row r="9" spans="2:13" ht="12">
      <c r="B9" s="24" t="s">
        <v>11</v>
      </c>
      <c r="C9" s="23" t="s">
        <v>10</v>
      </c>
      <c r="D9" s="23" t="s">
        <v>37</v>
      </c>
      <c r="E9" s="23" t="str">
        <f>CONCATENATE(D9,TEXT(VALUE(RIGHT(($B$1),4))-1,0))</f>
        <v>31/12/2025</v>
      </c>
      <c r="F9" s="22">
        <f t="shared" si="1"/>
        <v>46022</v>
      </c>
      <c r="G9" s="22" t="str">
        <f t="shared" si="2"/>
        <v>Q4-2025</v>
      </c>
      <c r="H9" s="21">
        <f>IF(COUNTIF('Public holidays'!B:B,IFERROR(WORKDAY(IF(B9="Q",IF(WEEKDAY(F9+82)=7,F9+82+2,IF(WEEKDAY(F9+82)=1,F9+82+1,F9+82)),IF(B9="M",IF(WEEKDAY(F9+44)=7,F9+44+2,IF(WEEKDAY(F9+44)=1,F9+44+1,F9+44)),IF(B9="B",IF(WEEKDAY(F9+35)=7,F9+35+2,IF(WEEKDAY(F9+35)=1,F9+35+1,F9+35)),IF(B9="R",IF(WEEKDAY(F9+10)=7,F9+9,IF(WEEKDAY(F9+10)=1,F9+10+1,F9+10)),"")))),0,'Public holidays'!B:B),"")),IFERROR(WORKDAY(IF(B9="Q",IF(WEEKDAY(F9+82)=7,F9+82+2,IF(WEEKDAY(F9+82)=1,F9+82+1,F9+82)),IF(B9="M",IF(WEEKDAY(F9+44)=7,F9+44+2,IF(WEEKDAY(F9+44)=1,F9+44+1,F9+44)),IF(B9="B",IF(WEEKDAY(F9+35)=7,F9+35+2,IF(WEEKDAY(F9+35)=1,F9+35+1,F9+35)),IF(B9="R",IF(WEEKDAY(F9+10)=7,F9+9,IF(WEEKDAY(F9+10)=1,F9+10+1,F9+10)),"")))),1,'Public holidays'!B:B),""),IFERROR(WORKDAY(IF(B9="Q",IF(WEEKDAY(F9+82)=7,F9+82+2,IF(WEEKDAY(F9+82)=1,F9+82+1,F9+82)),IF(B9="M",IF(WEEKDAY(F9+44)=7,F9+44+2,IF(WEEKDAY(F9+44)=1,F9+44+1,F9+44)),IF(B9="B",IF(WEEKDAY(F9+35)=7,F9+35+2,IF(WEEKDAY(F9+35)=1,F9+35+1,F9+35)),IF(B9="R",IF(WEEKDAY(F9+10)=7,F9+9,IF(WEEKDAY(F9+10)=1,F9+10+1,F9+10)),"")))),0,'Public holidays'!B:B),""))</f>
        <v>46104</v>
      </c>
      <c r="I9" s="21">
        <v>46121</v>
      </c>
      <c r="J9" s="35" t="str">
        <f t="shared" si="3"/>
        <v/>
      </c>
      <c r="K9" s="62" t="str">
        <f>_xlfn.CONCAT("Q1-",TEXT(VALUE(RIGHT(($B$1),2))-4,0)," to Q3-",TEXT(VALUE(RIGHT(($B$1),2))-1,0),"; Jan-",TEXT(VALUE(RIGHT(($B$1),2))-4,0)," to Dec-",TEXT(VALUE(RIGHT(($B$1),2))-1,0))</f>
        <v>Q1-22 to Q3-25; Jan-22 to Dec-25</v>
      </c>
      <c r="L9" s="46"/>
      <c r="M9" s="60"/>
    </row>
    <row r="10" spans="2:13" ht="12">
      <c r="B10" s="16" t="s">
        <v>7</v>
      </c>
      <c r="C10" s="15" t="s">
        <v>6</v>
      </c>
      <c r="D10" s="15" t="s">
        <v>47</v>
      </c>
      <c r="E10" s="15" t="str">
        <f t="shared" si="0"/>
        <v>28/02/2026</v>
      </c>
      <c r="F10" s="14">
        <f t="shared" si="1"/>
        <v>46081</v>
      </c>
      <c r="G10" s="14">
        <f t="shared" si="2"/>
        <v>46081</v>
      </c>
      <c r="H10" s="13">
        <f>IF(COUNTIF('Public holidays'!B:B,IFERROR(WORKDAY(IF(B10="Q",IF(WEEKDAY(F10+82)=7,F10+82+2,IF(WEEKDAY(F10+82)=1,F10+82+1,F10+82)),IF(B10="M",IF(WEEKDAY(F10+44)=7,F10+44+2,IF(WEEKDAY(F10+44)=1,F10+44+1,F10+44)),IF(B10="B",IF(WEEKDAY(F10+35)=7,F10+35+2,IF(WEEKDAY(F10+35)=1,F10+35+1,F10+35)),IF(B10="R",IF(WEEKDAY(F10+10)=7,F10+9,IF(WEEKDAY(F10+10)=1,F10+10+1,F10+10)),"")))),0,'Public holidays'!B:B),"")),IFERROR(WORKDAY(IF(B10="Q",IF(WEEKDAY(F10+82)=7,F10+82+2,IF(WEEKDAY(F10+82)=1,F10+82+1,F10+82)),IF(B10="M",IF(WEEKDAY(F10+44)=7,F10+44+2,IF(WEEKDAY(F10+44)=1,F10+44+1,F10+44)),IF(B10="B",IF(WEEKDAY(F10+35)=7,F10+35+2,IF(WEEKDAY(F10+35)=1,F10+35+1,F10+35)),IF(B10="R",IF(WEEKDAY(F10+10)=7,F10+9,IF(WEEKDAY(F10+10)=1,F10+10+1,F10+10)),"")))),1,'Public holidays'!B:B),""),IFERROR(WORKDAY(IF(B10="Q",IF(WEEKDAY(F10+82)=7,F10+82+2,IF(WEEKDAY(F10+82)=1,F10+82+1,F10+82)),IF(B10="M",IF(WEEKDAY(F10+44)=7,F10+44+2,IF(WEEKDAY(F10+44)=1,F10+44+1,F10+44)),IF(B10="B",IF(WEEKDAY(F10+35)=7,F10+35+2,IF(WEEKDAY(F10+35)=1,F10+35+1,F10+35)),IF(B10="R",IF(WEEKDAY(F10+10)=7,F10+9,IF(WEEKDAY(F10+10)=1,F10+10+1,F10+10)),"")))),0,'Public holidays'!B:B),""))</f>
        <v>46119</v>
      </c>
      <c r="I10" s="13">
        <f>IF(B10="Q",WORKDAY(H10,9,'Public holidays'!B:B),IF(B10="B",WORKDAY(H10,2,'Public holidays'!B:B),IF(B10="R",WORKDAY(F10+14,1,'Public holidays'!B:B),IF(B10="M",WORKDAY(H10,4,'Public holidays'!B:B),""))))</f>
        <v>46121</v>
      </c>
      <c r="J10" s="36" t="str">
        <f t="shared" si="3"/>
        <v>All</v>
      </c>
      <c r="K10" s="37" t="str">
        <f>IF(B10="Q","",IF(B10="B",J10,IF(B10="S","",IF(B10="R",TEXT(J10,"MMM-JJ")&amp;" to "&amp;TEXT(CONCATENATE(TEXT(MONTH(J10)+2,0),"/",TEXT(VALUE(RIGHT(($B$1),4))-1,0)),"MMM-JJ"),IF(AND(B10 = "M",J10&lt;&gt; "No revisions"),TEXT(J10,"MMM-JJ"),"-")))))</f>
        <v>All</v>
      </c>
      <c r="L10" s="37"/>
      <c r="M10" s="28"/>
    </row>
    <row r="11" spans="2:13" ht="14.25" customHeight="1">
      <c r="B11" s="12" t="s">
        <v>4</v>
      </c>
      <c r="C11" s="11" t="s">
        <v>3</v>
      </c>
      <c r="D11" s="11" t="s">
        <v>39</v>
      </c>
      <c r="E11" s="11" t="str">
        <f t="shared" si="0"/>
        <v>31/03/2026</v>
      </c>
      <c r="F11" s="10">
        <f t="shared" si="1"/>
        <v>46112</v>
      </c>
      <c r="G11" s="10">
        <f t="shared" si="2"/>
        <v>46112</v>
      </c>
      <c r="H11" s="9">
        <f>IF(COUNTIF('Public holidays'!B:B,IFERROR(WORKDAY(IF(B11="Q",IF(WEEKDAY(F11+82)=7,F11+82+2,IF(WEEKDAY(F11+82)=1,F11+82+1,F11+82)),IF(B11="M",IF(WEEKDAY(F11+44)=7,F11+44+2,IF(WEEKDAY(F11+44)=1,F11+44+1,F11+44)),IF(B11="B",IF(WEEKDAY(F11+35)=7,F11+35+2,IF(WEEKDAY(F11+35)=1,F11+35+1,F11+35)),IF(B11="R",IF(WEEKDAY(F11+10)=7,F11+9,IF(WEEKDAY(F11+10)=1,F11+10+1,F11+10)),"")))),0,'Public holidays'!B:B),"")),IFERROR(WORKDAY(IF(B11="Q",IF(WEEKDAY(F11+82)=7,F11+82+2,IF(WEEKDAY(F11+82)=1,F11+82+1,F11+82)),IF(B11="M",IF(WEEKDAY(F11+44)=7,F11+44+2,IF(WEEKDAY(F11+44)=1,F11+44+1,F11+44)),IF(B11="B",IF(WEEKDAY(F11+35)=7,F11+35+2,IF(WEEKDAY(F11+35)=1,F11+35+1,F11+35)),IF(B11="R",IF(WEEKDAY(F11+10)=7,F11+9,IF(WEEKDAY(F11+10)=1,F11+10+1,F11+10)),"")))),1,'Public holidays'!B:B),""),IFERROR(WORKDAY(IF(B11="Q",IF(WEEKDAY(F11+82)=7,F11+82+2,IF(WEEKDAY(F11+82)=1,F11+82+1,F11+82)),IF(B11="M",IF(WEEKDAY(F11+44)=7,F11+44+2,IF(WEEKDAY(F11+44)=1,F11+44+1,F11+44)),IF(B11="B",IF(WEEKDAY(F11+35)=7,F11+35+2,IF(WEEKDAY(F11+35)=1,F11+35+1,F11+35)),IF(B11="R",IF(WEEKDAY(F11+10)=7,F11+9,IF(WEEKDAY(F11+10)=1,F11+10+1,F11+10)),"")))),0,'Public holidays'!B:B),""))</f>
        <v>46122</v>
      </c>
      <c r="I11" s="9">
        <f>IF(B11="Q",WORKDAY(H11,9,'Public holidays'!B:B),IF(B11="B",WORKDAY(H11,2,'Public holidays'!B:B),IF(B11="R",WORKDAY(F11+14,1,'Public holidays'!B:B),IF(B11="M",WORKDAY(H11,4,'Public holidays'!B:B),""))))</f>
        <v>46127</v>
      </c>
      <c r="J11" s="38" t="str">
        <f>IF(AND(B11="M",B12="Q"),"No revisions",IF(B11="M",MONTH(G11)-1&amp;"/"&amp;TEXT(VALUE(RIGHT(($B$1),4)),0),IF(B11="R",MONTH(G11)-2&amp;"/"&amp;TEXT(VALUE(RIGHT(($B$1),4)),0),IF(B11 = "B","All",""))))</f>
        <v>1/2026</v>
      </c>
      <c r="K11" s="39" t="str">
        <f>IF(B11="Q","",IF(B11="B",J11,IF(B11="S","",IF(B11="R",TEXT(J11,"MMM-JJ")&amp;",  "&amp;TEXT(CONCATENATE(TEXT(MONTH(J11)+1,0),"/",TEXT(VALUE(RIGHT(($B$1),4)),0)),"MMM-JJ"),IF(AND(B11 = "M",J11&lt;&gt; "No revisions"),TEXT(J11,"MMM-JJ"),"-")))))</f>
        <v>Jan-JJ,  Feb-JJ</v>
      </c>
      <c r="L11" s="43"/>
      <c r="M11" s="28"/>
    </row>
    <row r="12" spans="2:13" ht="12">
      <c r="B12" s="8" t="s">
        <v>2</v>
      </c>
      <c r="C12" s="7" t="s">
        <v>1</v>
      </c>
      <c r="D12" s="7" t="s">
        <v>47</v>
      </c>
      <c r="E12" s="7" t="str">
        <f t="shared" si="0"/>
        <v>28/02/2026</v>
      </c>
      <c r="F12" s="6">
        <f t="shared" si="1"/>
        <v>46081</v>
      </c>
      <c r="G12" s="6">
        <f t="shared" si="2"/>
        <v>46081</v>
      </c>
      <c r="H12" s="5">
        <f>IF(COUNTIF('Public holidays'!B:B,IFERROR(WORKDAY(IF(B12="Q",IF(WEEKDAY(F12+82)=7,F12+82+2,IF(WEEKDAY(F12+82)=1,F12+82+1,F12+82)),IF(B12="M",IF(WEEKDAY(F12+44)=7,F12+44+2,IF(WEEKDAY(F12+44)=1,F12+44+1,F12+44)),IF(B12="B",IF(WEEKDAY(F12+35)=7,F12+35+2,IF(WEEKDAY(F12+35)=1,F12+35+1,F12+35)),IF(B12="R",IF(WEEKDAY(F12+10)=7,F12+9,IF(WEEKDAY(F12+10)=1,F12+10+1,F12+10)),"")))),0,'Public holidays'!B:B),"")),IFERROR(WORKDAY(IF(B12="Q",IF(WEEKDAY(F12+82)=7,F12+82+2,IF(WEEKDAY(F12+82)=1,F12+82+1,F12+82)),IF(B12="M",IF(WEEKDAY(F12+44)=7,F12+44+2,IF(WEEKDAY(F12+44)=1,F12+44+1,F12+44)),IF(B12="B",IF(WEEKDAY(F12+35)=7,F12+35+2,IF(WEEKDAY(F12+35)=1,F12+35+1,F12+35)),IF(B12="R",IF(WEEKDAY(F12+10)=7,F12+9,IF(WEEKDAY(F12+10)=1,F12+10+1,F12+10)),"")))),1,'Public holidays'!B:B),""),IFERROR(WORKDAY(IF(B12="Q",IF(WEEKDAY(F12+82)=7,F12+82+2,IF(WEEKDAY(F12+82)=1,F12+82+1,F12+82)),IF(B12="M",IF(WEEKDAY(F12+44)=7,F12+44+2,IF(WEEKDAY(F12+44)=1,F12+44+1,F12+44)),IF(B12="B",IF(WEEKDAY(F12+35)=7,F12+35+2,IF(WEEKDAY(F12+35)=1,F12+35+1,F12+35)),IF(B12="R",IF(WEEKDAY(F12+10)=7,F12+9,IF(WEEKDAY(F12+10)=1,F12+10+1,F12+10)),"")))),0,'Public holidays'!B:B),""))</f>
        <v>46125</v>
      </c>
      <c r="I12" s="5">
        <f>IF(B12="Q",WORKDAY(H12,9,'Public holidays'!B:B),IF(B12="B",WORKDAY(H12,2,'Public holidays'!B:B),IF(B12="R",WORKDAY(F12+14,1,'Public holidays'!B:B),IF(B12="M",WORKDAY(H12,4,'Public holidays'!B:B),""))))</f>
        <v>46129</v>
      </c>
      <c r="J12" s="41" t="str">
        <f t="shared" si="3"/>
        <v>1/2026</v>
      </c>
      <c r="K12" s="40" t="str">
        <f>IF(B12="Q","",IF(B12="B",J12,IF(B12="S","",IF(B12="R",TEXT(J12,"MMM-JJ")&amp;" to "&amp;TEXT(CONCATENATE(TEXT(MONTH(J12)+2,0),"/",TEXT(VALUE(RIGHT(($B$1),4))-1,0)),"MMM-JJ"),IF(AND(B12 = "M",J12&lt;&gt; "No revisions"),TEXT(J12,"MMM-JJ"),"-")))))</f>
        <v>Jan-JJ</v>
      </c>
      <c r="L12" s="40"/>
      <c r="M12" s="28"/>
    </row>
    <row r="13" spans="2:13" ht="12">
      <c r="B13" s="16" t="s">
        <v>7</v>
      </c>
      <c r="C13" s="15" t="s">
        <v>6</v>
      </c>
      <c r="D13" s="15" t="s">
        <v>39</v>
      </c>
      <c r="E13" s="15" t="str">
        <f t="shared" si="0"/>
        <v>31/03/2026</v>
      </c>
      <c r="F13" s="14">
        <f t="shared" si="1"/>
        <v>46112</v>
      </c>
      <c r="G13" s="14">
        <f t="shared" si="2"/>
        <v>46112</v>
      </c>
      <c r="H13" s="13">
        <f>IF(COUNTIF('Public holidays'!B:B,IFERROR(WORKDAY(IF(B13="Q",IF(WEEKDAY(F13+82)=7,F13+82+2,IF(WEEKDAY(F13+82)=1,F13+82+1,F13+82)),IF(B13="M",IF(WEEKDAY(F13+44)=7,F13+44+2,IF(WEEKDAY(F13+44)=1,F13+44+1,F13+44)),IF(B13="B",IF(WEEKDAY(F13+35)=7,F13+35+2,IF(WEEKDAY(F13+35)=1,F13+35+1,F13+35)),IF(B13="R",IF(WEEKDAY(F13+10)=7,F13+9,IF(WEEKDAY(F13+10)=1,F13+10+1,F13+10)),"")))),0,'Public holidays'!B:B),"")),IFERROR(WORKDAY(IF(B13="Q",IF(WEEKDAY(F13+82)=7,F13+82+2,IF(WEEKDAY(F13+82)=1,F13+82+1,F13+82)),IF(B13="M",IF(WEEKDAY(F13+44)=7,F13+44+2,IF(WEEKDAY(F13+44)=1,F13+44+1,F13+44)),IF(B13="B",IF(WEEKDAY(F13+35)=7,F13+35+2,IF(WEEKDAY(F13+35)=1,F13+35+1,F13+35)),IF(B13="R",IF(WEEKDAY(F13+10)=7,F13+9,IF(WEEKDAY(F13+10)=1,F13+10+1,F13+10)),"")))),1,'Public holidays'!B:B),""),IFERROR(WORKDAY(IF(B13="Q",IF(WEEKDAY(F13+82)=7,F13+82+2,IF(WEEKDAY(F13+82)=1,F13+82+1,F13+82)),IF(B13="M",IF(WEEKDAY(F13+44)=7,F13+44+2,IF(WEEKDAY(F13+44)=1,F13+44+1,F13+44)),IF(B13="B",IF(WEEKDAY(F13+35)=7,F13+35+2,IF(WEEKDAY(F13+35)=1,F13+35+1,F13+35)),IF(B13="R",IF(WEEKDAY(F13+10)=7,F13+9,IF(WEEKDAY(F13+10)=1,F13+10+1,F13+10)),"")))),0,'Public holidays'!B:B),""))</f>
        <v>46147</v>
      </c>
      <c r="I13" s="13">
        <f>IF(B13="Q",WORKDAY(H13,9,'Public holidays'!B:B),IF(B13="B",WORKDAY(H13,2,'Public holidays'!B:B),IF(B13="R",WORKDAY(F13+14,1,'Public holidays'!B:B),IF(B13="M",WORKDAY(H13,4,'Public holidays'!B:B),""))))</f>
        <v>46149</v>
      </c>
      <c r="J13" s="36" t="str">
        <f t="shared" si="3"/>
        <v>All</v>
      </c>
      <c r="K13" s="37" t="str">
        <f>IF(B13="Q","",IF(B13="B",J13,IF(B13="S","",IF(B13="R",TEXT(J13,"MMM-JJ")&amp;" to "&amp;TEXT(CONCATENATE(TEXT(MONTH(J13)+2,0),"/",TEXT(VALUE(RIGHT(($B$1),4))-1,0)),"MMM-JJ"),IF(AND(B13 = "M",J13&lt;&gt; "No revisions"),TEXT(J13,"MMM-JJ"),"-")))))</f>
        <v>All</v>
      </c>
      <c r="L13" s="37"/>
      <c r="M13" s="28"/>
    </row>
    <row r="14" spans="2:13" ht="12">
      <c r="B14" s="12" t="s">
        <v>4</v>
      </c>
      <c r="C14" s="11" t="s">
        <v>3</v>
      </c>
      <c r="D14" s="11" t="s">
        <v>40</v>
      </c>
      <c r="E14" s="11" t="str">
        <f t="shared" si="0"/>
        <v>30/04/2026</v>
      </c>
      <c r="F14" s="10">
        <f t="shared" si="1"/>
        <v>46142</v>
      </c>
      <c r="G14" s="10">
        <f t="shared" si="2"/>
        <v>46142</v>
      </c>
      <c r="H14" s="9">
        <f>IF(COUNTIF('Public holidays'!B:B,IFERROR(WORKDAY(IF(B14="Q",IF(WEEKDAY(F14+82)=7,F14+82+2,IF(WEEKDAY(F14+82)=1,F14+82+1,F14+82)),IF(B14="M",IF(WEEKDAY(F14+44)=7,F14+44+2,IF(WEEKDAY(F14+44)=1,F14+44+1,F14+44)),IF(B14="B",IF(WEEKDAY(F14+35)=7,F14+35+2,IF(WEEKDAY(F14+35)=1,F14+35+1,F14+35)),IF(B14="R",IF(WEEKDAY(F14+10)=7,F14+9,IF(WEEKDAY(F14+10)=1,F14+10+1,F14+10)),"")))),0,'Public holidays'!B:B),"")),IFERROR(WORKDAY(IF(B14="Q",IF(WEEKDAY(F14+82)=7,F14+82+2,IF(WEEKDAY(F14+82)=1,F14+82+1,F14+82)),IF(B14="M",IF(WEEKDAY(F14+44)=7,F14+44+2,IF(WEEKDAY(F14+44)=1,F14+44+1,F14+44)),IF(B14="B",IF(WEEKDAY(F14+35)=7,F14+35+2,IF(WEEKDAY(F14+35)=1,F14+35+1,F14+35)),IF(B14="R",IF(WEEKDAY(F14+10)=7,F14+9,IF(WEEKDAY(F14+10)=1,F14+10+1,F14+10)),"")))),1,'Public holidays'!B:B),""),IFERROR(WORKDAY(IF(B14="Q",IF(WEEKDAY(F14+82)=7,F14+82+2,IF(WEEKDAY(F14+82)=1,F14+82+1,F14+82)),IF(B14="M",IF(WEEKDAY(F14+44)=7,F14+44+2,IF(WEEKDAY(F14+44)=1,F14+44+1,F14+44)),IF(B14="B",IF(WEEKDAY(F14+35)=7,F14+35+2,IF(WEEKDAY(F14+35)=1,F14+35+1,F14+35)),IF(B14="R",IF(WEEKDAY(F14+10)=7,F14+9,IF(WEEKDAY(F14+10)=1,F14+10+1,F14+10)),"")))),0,'Public holidays'!B:B),""))</f>
        <v>46153</v>
      </c>
      <c r="I14" s="9">
        <f>IF(B14="Q",WORKDAY(H14,9,'Public holidays'!B:B),IF(B14="B",WORKDAY(H14,2,'Public holidays'!B:B),IF(B14="R",WORKDAY(F14+14,1,'Public holidays'!B:B),IF(B14="M",WORKDAY(H14,4,'Public holidays'!B:B),""))))</f>
        <v>46157</v>
      </c>
      <c r="J14" s="38" t="str">
        <f>IF(AND(B14="M",B15="Q"),"No revisions",IF(B14="M",MONTH(G14)-1&amp;"/"&amp;TEXT(VALUE(RIGHT(($B$1),4)),0),IF(B14="R",MONTH(G14)-3&amp;"/"&amp;TEXT(VALUE(RIGHT(($B$1),4)),0),IF(B14 = "B","All",""))))</f>
        <v>1/2026</v>
      </c>
      <c r="K14" s="39" t="str">
        <f>IF(B14="Q","",IF(B14="B",J14,IF(B14="S","",IF(B14="R",TEXT(J14,"MMM-JJ")&amp;" to "&amp;TEXT(CONCATENATE(TEXT(MONTH(J14)+2,0),"/",TEXT(VALUE(RIGHT(($B$1),4)),0)),"MMM-JJ"),IF(AND(B14 = "M",J14&lt;&gt; "No revisions"),TEXT(J14,"MMM-JJ"),"-")))))</f>
        <v>Jan-JJ to Mar-JJ</v>
      </c>
      <c r="L14" s="39"/>
      <c r="M14" s="28"/>
    </row>
    <row r="15" spans="2:13" ht="12">
      <c r="B15" s="8" t="s">
        <v>2</v>
      </c>
      <c r="C15" s="7" t="s">
        <v>1</v>
      </c>
      <c r="D15" s="7" t="s">
        <v>39</v>
      </c>
      <c r="E15" s="7" t="str">
        <f t="shared" si="0"/>
        <v>31/03/2026</v>
      </c>
      <c r="F15" s="6">
        <f t="shared" si="1"/>
        <v>46112</v>
      </c>
      <c r="G15" s="6">
        <f t="shared" si="2"/>
        <v>46112</v>
      </c>
      <c r="H15" s="5">
        <f>IF(COUNTIF('Public holidays'!B:B,IFERROR(WORKDAY(IF(B15="Q",IF(WEEKDAY(F15+82)=7,F15+82+2,IF(WEEKDAY(F15+82)=1,F15+82+1,F15+82)),IF(B15="M",IF(WEEKDAY(F15+44)=7,F15+44+2,IF(WEEKDAY(F15+44)=1,F15+44+1,F15+44)),IF(B15="B",IF(WEEKDAY(F15+35)=7,F15+35+2,IF(WEEKDAY(F15+35)=1,F15+35+1,F15+35)),IF(B15="R",IF(WEEKDAY(F15+10)=7,F15+9,IF(WEEKDAY(F15+10)=1,F15+10+1,F15+10)),"")))),0,'Public holidays'!B:B),"")),IFERROR(WORKDAY(IF(B15="Q",IF(WEEKDAY(F15+82)=7,F15+82+2,IF(WEEKDAY(F15+82)=1,F15+82+1,F15+82)),IF(B15="M",IF(WEEKDAY(F15+44)=7,F15+44+2,IF(WEEKDAY(F15+44)=1,F15+44+1,F15+44)),IF(B15="B",IF(WEEKDAY(F15+35)=7,F15+35+2,IF(WEEKDAY(F15+35)=1,F15+35+1,F15+35)),IF(B15="R",IF(WEEKDAY(F15+10)=7,F15+9,IF(WEEKDAY(F15+10)=1,F15+10+1,F15+10)),"")))),1,'Public holidays'!B:B),""),IFERROR(WORKDAY(IF(B15="Q",IF(WEEKDAY(F15+82)=7,F15+82+2,IF(WEEKDAY(F15+82)=1,F15+82+1,F15+82)),IF(B15="M",IF(WEEKDAY(F15+44)=7,F15+44+2,IF(WEEKDAY(F15+44)=1,F15+44+1,F15+44)),IF(B15="B",IF(WEEKDAY(F15+35)=7,F15+35+2,IF(WEEKDAY(F15+35)=1,F15+35+1,F15+35)),IF(B15="R",IF(WEEKDAY(F15+10)=7,F15+9,IF(WEEKDAY(F15+10)=1,F15+10+1,F15+10)),"")))),0,'Public holidays'!B:B),""))</f>
        <v>46157</v>
      </c>
      <c r="I15" s="5">
        <f>IF(B15="Q",WORKDAY(H15,9,'Public holidays'!B:B),IF(B15="B",WORKDAY(H15,2,'Public holidays'!B:B),IF(B15="R",WORKDAY(F15+14,1,'Public holidays'!B:B),IF(B15="M",WORKDAY(H15,4,'Public holidays'!B:B),""))))</f>
        <v>46163</v>
      </c>
      <c r="J15" s="41" t="str">
        <f>IF(AND(B15="M",B16="Q"),"No revisions",IF(B15="M",MONTH(G15)-2&amp;"/"&amp;TEXT(VALUE(RIGHT(($B$1),4)),0),IF(B15="R",MONTH(G15)-2&amp;"/"&amp;TEXT(VALUE(RIGHT(($B$1),4)),0),IF(B15 = "B","All",""))))</f>
        <v>1/2026</v>
      </c>
      <c r="K15" s="40" t="str">
        <f>IF(B15="Q","",IF(B15="B",J15,IF(B15="S","",IF(B15="R",TEXT(J15,"MMM-JJ")&amp;" to "&amp;TEXT(CONCATENATE(TEXT(MONTH(J15)+2,0),"/",TEXT(VALUE(RIGHT(($B$1),4))-1,0)),"MMM-JJ"),IF(AND(B15 = "M",J15&lt;&gt; "No revisions"),TEXT(J15,"MMM-JJ")&amp;", "&amp;TEXT(CONCATENATE(TEXT(MONTH(J15)+1,0),"/",TEXT(VALUE(RIGHT(($B$1),4)),0)),"MMM-JJ"),"-")))))</f>
        <v>Jan-JJ, Feb-JJ</v>
      </c>
      <c r="L15" s="40"/>
      <c r="M15" s="28"/>
    </row>
    <row r="16" spans="2:13" ht="12">
      <c r="B16" s="16" t="s">
        <v>7</v>
      </c>
      <c r="C16" s="15" t="s">
        <v>6</v>
      </c>
      <c r="D16" s="15" t="s">
        <v>40</v>
      </c>
      <c r="E16" s="15" t="str">
        <f t="shared" si="0"/>
        <v>30/04/2026</v>
      </c>
      <c r="F16" s="14">
        <f t="shared" si="1"/>
        <v>46142</v>
      </c>
      <c r="G16" s="14">
        <f t="shared" si="2"/>
        <v>46142</v>
      </c>
      <c r="H16" s="13">
        <f>IF(COUNTIF('Public holidays'!B:B,IFERROR(WORKDAY(IF(B16="Q",IF(WEEKDAY(F16+82)=7,F16+82+2,IF(WEEKDAY(F16+82)=1,F16+82+1,F16+82)),IF(B16="M",IF(WEEKDAY(F16+44)=7,F16+44+2,IF(WEEKDAY(F16+44)=1,F16+44+1,F16+44)),IF(B16="B",IF(WEEKDAY(F16+35)=7,F16+35+2,IF(WEEKDAY(F16+35)=1,F16+35+1,F16+35)),IF(B16="R",IF(WEEKDAY(F16+10)=7,F16+9,IF(WEEKDAY(F16+10)=1,F16+10+1,F16+10)),"")))),0,'Public holidays'!B:B),"")),IFERROR(WORKDAY(IF(B16="Q",IF(WEEKDAY(F16+82)=7,F16+82+2,IF(WEEKDAY(F16+82)=1,F16+82+1,F16+82)),IF(B16="M",IF(WEEKDAY(F16+44)=7,F16+44+2,IF(WEEKDAY(F16+44)=1,F16+44+1,F16+44)),IF(B16="B",IF(WEEKDAY(F16+35)=7,F16+35+2,IF(WEEKDAY(F16+35)=1,F16+35+1,F16+35)),IF(B16="R",IF(WEEKDAY(F16+10)=7,F16+9,IF(WEEKDAY(F16+10)=1,F16+10+1,F16+10)),"")))),1,'Public holidays'!B:B),""),IFERROR(WORKDAY(IF(B16="Q",IF(WEEKDAY(F16+82)=7,F16+82+2,IF(WEEKDAY(F16+82)=1,F16+82+1,F16+82)),IF(B16="M",IF(WEEKDAY(F16+44)=7,F16+44+2,IF(WEEKDAY(F16+44)=1,F16+44+1,F16+44)),IF(B16="B",IF(WEEKDAY(F16+35)=7,F16+35+2,IF(WEEKDAY(F16+35)=1,F16+35+1,F16+35)),IF(B16="R",IF(WEEKDAY(F16+10)=7,F16+9,IF(WEEKDAY(F16+10)=1,F16+10+1,F16+10)),"")))),0,'Public holidays'!B:B),""))</f>
        <v>46178</v>
      </c>
      <c r="I16" s="13">
        <f>IF(B16="Q",WORKDAY(H16,9,'Public holidays'!B:B),IF(B16="B",WORKDAY(H16,2,'Public holidays'!B:B),IF(B16="R",WORKDAY(F16+14,1,'Public holidays'!B:B),IF(B16="M",WORKDAY(H16,4,'Public holidays'!B:B),""))))</f>
        <v>46182</v>
      </c>
      <c r="J16" s="36" t="str">
        <f>IF(AND(B16="M",B17="Q"),"No revisions",IF(B16="M",MONTH(G16)-1&amp;"/"&amp;TEXT(VALUE(RIGHT(($B$1),4)),0),IF(B16="R",MONTH(G16)-2&amp;"/"&amp;TEXT(VALUE(RIGHT(($B$1),4)),0),IF(B16 = "B","All",""))))</f>
        <v>All</v>
      </c>
      <c r="K16" s="37" t="str">
        <f>IF(B16="Q","",IF(B16="B",J16,IF(B16="S","",IF(B16="R",TEXT(J16,"MMM-JJ")&amp;" to "&amp;TEXT(CONCATENATE(TEXT(MONTH(J16)+2,0),"/",TEXT(VALUE(RIGHT(($B$1),4))-1,0)),"MMM-JJ"),IF(AND(B16 = "M",J16&lt;&gt; "No revisions"),TEXT(J16,"MMM-JJ")&amp;", "&amp;TEXT(CONCATENATE(TEXT(MONTH(J16)+1,0),"/",TEXT(VALUE(RIGHT(($B$1),4)),0)),"MMM-JJ"),"-")))))</f>
        <v>All</v>
      </c>
      <c r="L16" s="37"/>
      <c r="M16" s="28"/>
    </row>
    <row r="17" spans="2:13" ht="12">
      <c r="B17" s="12" t="s">
        <v>4</v>
      </c>
      <c r="C17" s="11" t="s">
        <v>3</v>
      </c>
      <c r="D17" s="11" t="s">
        <v>41</v>
      </c>
      <c r="E17" s="11" t="str">
        <f t="shared" si="0"/>
        <v>31/05/2026</v>
      </c>
      <c r="F17" s="10">
        <f t="shared" si="1"/>
        <v>46173</v>
      </c>
      <c r="G17" s="10">
        <f t="shared" si="2"/>
        <v>46173</v>
      </c>
      <c r="H17" s="9">
        <f>IF(COUNTIF('Public holidays'!B:B,IFERROR(WORKDAY(IF(B17="Q",IF(WEEKDAY(F17+82)=7,F17+82+2,IF(WEEKDAY(F17+82)=1,F17+82+1,F17+82)),IF(B17="M",IF(WEEKDAY(F17+44)=7,F17+44+2,IF(WEEKDAY(F17+44)=1,F17+44+1,F17+44)),IF(B17="B",IF(WEEKDAY(F17+35)=7,F17+35+2,IF(WEEKDAY(F17+35)=1,F17+35+1,F17+35)),IF(B17="R",IF(WEEKDAY(F17+10)=7,F17+9,IF(WEEKDAY(F17+10)=1,F17+10+1,F17+10)),"")))),0,'Public holidays'!B:B),"")),IFERROR(WORKDAY(IF(B17="Q",IF(WEEKDAY(F17+82)=7,F17+82+2,IF(WEEKDAY(F17+82)=1,F17+82+1,F17+82)),IF(B17="M",IF(WEEKDAY(F17+44)=7,F17+44+2,IF(WEEKDAY(F17+44)=1,F17+44+1,F17+44)),IF(B17="B",IF(WEEKDAY(F17+35)=7,F17+35+2,IF(WEEKDAY(F17+35)=1,F17+35+1,F17+35)),IF(B17="R",IF(WEEKDAY(F17+10)=7,F17+9,IF(WEEKDAY(F17+10)=1,F17+10+1,F17+10)),"")))),1,'Public holidays'!B:B),""),IFERROR(WORKDAY(IF(B17="Q",IF(WEEKDAY(F17+82)=7,F17+82+2,IF(WEEKDAY(F17+82)=1,F17+82+1,F17+82)),IF(B17="M",IF(WEEKDAY(F17+44)=7,F17+44+2,IF(WEEKDAY(F17+44)=1,F17+44+1,F17+44)),IF(B17="B",IF(WEEKDAY(F17+35)=7,F17+35+2,IF(WEEKDAY(F17+35)=1,F17+35+1,F17+35)),IF(B17="R",IF(WEEKDAY(F17+10)=7,F17+9,IF(WEEKDAY(F17+10)=1,F17+10+1,F17+10)),"")))),0,'Public holidays'!B:B),""))</f>
        <v>46183</v>
      </c>
      <c r="I17" s="9">
        <f>IF(B17="Q",WORKDAY(H17,9,'Public holidays'!B:B),IF(B17="B",WORKDAY(H17,2,'Public holidays'!B:B),IF(B17="R",WORKDAY(F17+14,1,'Public holidays'!B:B),IF(B17="M",WORKDAY(H17,4,'Public holidays'!B:B),""))))</f>
        <v>46188</v>
      </c>
      <c r="J17" s="38" t="str">
        <f>IF(B17="M",MONTH(G14)-1&amp;"/"&amp;TEXT(VALUE(RIGHT(($B$1),4)),0),IF(B17="R",J14,""))</f>
        <v>1/2026</v>
      </c>
      <c r="K17" s="39">
        <f>EDATE(J17, 3)</f>
        <v>46113</v>
      </c>
      <c r="L17" s="39"/>
      <c r="M17" s="28"/>
    </row>
    <row r="18" spans="2:13" ht="12">
      <c r="B18" s="8" t="s">
        <v>2</v>
      </c>
      <c r="C18" s="7" t="s">
        <v>1</v>
      </c>
      <c r="D18" s="7" t="s">
        <v>40</v>
      </c>
      <c r="E18" s="7" t="str">
        <f t="shared" si="0"/>
        <v>30/04/2026</v>
      </c>
      <c r="F18" s="6">
        <f t="shared" si="1"/>
        <v>46142</v>
      </c>
      <c r="G18" s="6">
        <f t="shared" si="2"/>
        <v>46142</v>
      </c>
      <c r="H18" s="5">
        <v>46185</v>
      </c>
      <c r="I18" s="5">
        <f>IF(B18="Q",WORKDAY(H18,9,'Public holidays'!B:B),IF(B18="B",WORKDAY(H18,2,'Public holidays'!B:B),IF(B18="R",WORKDAY(F18+14,1,'Public holidays'!B:B),IF(B18="M",WORKDAY(H18,4,'Public holidays'!B:B),""))))</f>
        <v>46191</v>
      </c>
      <c r="J18" s="41" t="str">
        <f>IF(AND(B18="M",B20="Q"),"No revisions",IF(B18="M",MONTH(G18)-1&amp;"/"&amp;TEXT(VALUE(RIGHT(($B$1),4)),0),IF(B18="R",MONTH(G18)-2&amp;"/"&amp;TEXT(VALUE(RIGHT(($B$1),4)),0),IF(B18 = "B","All",""))))</f>
        <v>No revisions</v>
      </c>
      <c r="K18" s="40" t="str">
        <f>IF(B18="Q","",IF(B18="B",J18,IF(B18="S","",IF(B18="R",TEXT(J18,"MMM-JJ")&amp;" to "&amp;TEXT(CONCATENATE(TEXT(MONTH(J18)+2,0),"/",TEXT(VALUE(RIGHT(($B$1),4))-1,0)),"MMM-JJ"),IF(AND(B18 = "M",J18&lt;&gt; "No revisions"),TEXT(J18,"MMM-JJ")&amp;", "&amp;TEXT(CONCATENATE(TEXT(MONTH(J18)+1,0),"/",TEXT(VALUE(RIGHT(($B$1),4)),0)),"MMM-JJ"),"-")))))</f>
        <v>-</v>
      </c>
      <c r="L18" s="40"/>
      <c r="M18" s="60"/>
    </row>
    <row r="19" spans="2:13" ht="12">
      <c r="B19" s="20" t="s">
        <v>9</v>
      </c>
      <c r="C19" s="19" t="s">
        <v>51</v>
      </c>
      <c r="D19" s="19" t="s">
        <v>42</v>
      </c>
      <c r="E19" s="19" t="str">
        <f>CONCATENATE(D19,TEXT(VALUE(RIGHT(($B$1),4))-1,0))</f>
        <v>01/12/2025</v>
      </c>
      <c r="F19" s="18">
        <f>VALUE(E19)</f>
        <v>45992</v>
      </c>
      <c r="G19" s="18" t="str">
        <f>IF(OR(B19="Q",B19="S"),"Q"&amp;ROUNDUP(MONTH(F19)/3,0)&amp;"-"&amp;YEAR(F19),F19)</f>
        <v>Q4-2025</v>
      </c>
      <c r="H19" s="17">
        <v>46188</v>
      </c>
      <c r="I19" s="17" t="s">
        <v>52</v>
      </c>
      <c r="J19" s="33" t="str">
        <f>IF(AND(B19="M",B22="Q"),"No revisions",IF(B19="M",MONTH(G19)-1&amp;"/"&amp;TEXT(VALUE(RIGHT(($B$1),4)),0),IF(B19="R",MONTH(G19)-2&amp;"/"&amp;TEXT(VALUE(RIGHT(($B$1),4)),0),IF(B19 = "B","All",""))))</f>
        <v/>
      </c>
      <c r="K19" s="63" t="str">
        <f>IF(B19="Q","",IF(B19="B",J19,IF(B19="S","",IF(B19="R",TEXT(J19,"MMM-JJ")&amp;" to "&amp;TEXT(CONCATENATE(TEXT(MONTH(J19)+2,0),"/",TEXT(VALUE(RIGHT(($B$1),4))-1,0)),"MMM-JJ"),IF(AND(B19 = "M",J19&lt;&gt; "No revisions"),TEXT(J19,"MMM-JJ")&amp;", "&amp;TEXT(CONCATENATE(TEXT(MONTH(J19)+1,0),"/",TEXT(VALUE(RIGHT(($B$1),4)),0)),"MMM-JJ"),"-")))))</f>
        <v/>
      </c>
      <c r="L19" s="34"/>
      <c r="M19" s="28"/>
    </row>
    <row r="20" spans="2:13" ht="12">
      <c r="B20" s="24" t="s">
        <v>11</v>
      </c>
      <c r="C20" s="23" t="s">
        <v>10</v>
      </c>
      <c r="D20" s="23" t="s">
        <v>39</v>
      </c>
      <c r="E20" s="23" t="str">
        <f t="shared" si="0"/>
        <v>31/03/2026</v>
      </c>
      <c r="F20" s="22">
        <f t="shared" si="1"/>
        <v>46112</v>
      </c>
      <c r="G20" s="22" t="str">
        <f t="shared" si="2"/>
        <v>Q1-2026</v>
      </c>
      <c r="H20" s="21">
        <f>IF(COUNTIF('Public holidays'!B:B,IFERROR(WORKDAY(IF(B20="Q",IF(WEEKDAY(F20+82)=7,F20+82+2,IF(WEEKDAY(F20+82)=1,F20+82+1,F20+82)),IF(B20="M",IF(WEEKDAY(F20+44)=7,F20+44+2,IF(WEEKDAY(F20+44)=1,F20+44+1,F20+44)),IF(B20="B",IF(WEEKDAY(F20+35)=7,F20+35+2,IF(WEEKDAY(F20+35)=1,F20+35+1,F20+35)),IF(B20="R",IF(WEEKDAY(F20+10)=7,F20+9,IF(WEEKDAY(F20+10)=1,F20+10+1,F20+10)),"")))),0,'Public holidays'!B:B),"")),IFERROR(WORKDAY(IF(B20="Q",IF(WEEKDAY(F20+82)=7,F20+82+2,IF(WEEKDAY(F20+82)=1,F20+82+1,F20+82)),IF(B20="M",IF(WEEKDAY(F20+44)=7,F20+44+2,IF(WEEKDAY(F20+44)=1,F20+44+1,F20+44)),IF(B20="B",IF(WEEKDAY(F20+35)=7,F20+35+2,IF(WEEKDAY(F20+35)=1,F20+35+1,F20+35)),IF(B20="R",IF(WEEKDAY(F20+10)=7,F20+9,IF(WEEKDAY(F20+10)=1,F20+10+1,F20+10)),"")))),1,'Public holidays'!B:B),""),IFERROR(WORKDAY(IF(B20="Q",IF(WEEKDAY(F20+82)=7,F20+82+2,IF(WEEKDAY(F20+82)=1,F20+82+1,F20+82)),IF(B20="M",IF(WEEKDAY(F20+44)=7,F20+44+2,IF(WEEKDAY(F20+44)=1,F20+44+1,F20+44)),IF(B20="B",IF(WEEKDAY(F20+35)=7,F20+35+2,IF(WEEKDAY(F20+35)=1,F20+35+1,F20+35)),IF(B20="R",IF(WEEKDAY(F20+10)=7,F20+9,IF(WEEKDAY(F20+10)=1,F20+10+1,F20+10)),"")))),0,'Public holidays'!B:B),""))</f>
        <v>46195</v>
      </c>
      <c r="I20" s="21">
        <v>46206</v>
      </c>
      <c r="J20" s="35" t="str">
        <f>IF(AND(B20="M",B21="Q"),"No revisions",IF(B20="M",MONTH(G20)-1&amp;"/"&amp;TEXT(VALUE(RIGHT(($B$1),4)),0),IF(B20="R",MONTH(G20)-2&amp;"/"&amp;TEXT(VALUE(RIGHT(($B$1),4)),0),IF(B20 = "B","All",""))))</f>
        <v/>
      </c>
      <c r="K20" s="62" t="str">
        <f>_xlfn.CONCAT("Q1-",TEXT(VALUE(RIGHT(($B$1),2))-4,0)," to Q4-",TEXT(VALUE(RIGHT(($B$1),2))-1,0),"; Jan-",TEXT(VALUE(RIGHT(($B$1),2))-4,0)," to Mar-",TEXT(VALUE(RIGHT(($B$1),2)),0))</f>
        <v>Q1-22 to Q4-25; Jan-22 to Mar-26</v>
      </c>
      <c r="L20" s="46"/>
      <c r="M20" s="60"/>
    </row>
    <row r="21" spans="2:13" ht="12">
      <c r="B21" s="16" t="s">
        <v>7</v>
      </c>
      <c r="C21" s="15" t="s">
        <v>6</v>
      </c>
      <c r="D21" s="15" t="s">
        <v>41</v>
      </c>
      <c r="E21" s="15" t="str">
        <f t="shared" si="0"/>
        <v>31/05/2026</v>
      </c>
      <c r="F21" s="14">
        <f t="shared" si="1"/>
        <v>46173</v>
      </c>
      <c r="G21" s="14">
        <f t="shared" si="2"/>
        <v>46173</v>
      </c>
      <c r="H21" s="13">
        <f>IF(COUNTIF('Public holidays'!B:B,IFERROR(WORKDAY(IF(B21="Q",IF(WEEKDAY(F21+82)=7,F21+82+2,IF(WEEKDAY(F21+82)=1,F21+82+1,F21+82)),IF(B21="M",IF(WEEKDAY(F21+44)=7,F21+44+2,IF(WEEKDAY(F21+44)=1,F21+44+1,F21+44)),IF(B21="B",IF(WEEKDAY(F21+35)=7,F21+35+2,IF(WEEKDAY(F21+35)=1,F21+35+1,F21+35)),IF(B21="R",IF(WEEKDAY(F21+10)=7,F21+9,IF(WEEKDAY(F21+10)=1,F21+10+1,F21+10)),"")))),0,'Public holidays'!B:B),"")),IFERROR(WORKDAY(IF(B21="Q",IF(WEEKDAY(F21+82)=7,F21+82+2,IF(WEEKDAY(F21+82)=1,F21+82+1,F21+82)),IF(B21="M",IF(WEEKDAY(F21+44)=7,F21+44+2,IF(WEEKDAY(F21+44)=1,F21+44+1,F21+44)),IF(B21="B",IF(WEEKDAY(F21+35)=7,F21+35+2,IF(WEEKDAY(F21+35)=1,F21+35+1,F21+35)),IF(B21="R",IF(WEEKDAY(F21+10)=7,F21+9,IF(WEEKDAY(F21+10)=1,F21+10+1,F21+10)),"")))),1,'Public holidays'!B:B),""),IFERROR(WORKDAY(IF(B21="Q",IF(WEEKDAY(F21+82)=7,F21+82+2,IF(WEEKDAY(F21+82)=1,F21+82+1,F21+82)),IF(B21="M",IF(WEEKDAY(F21+44)=7,F21+44+2,IF(WEEKDAY(F21+44)=1,F21+44+1,F21+44)),IF(B21="B",IF(WEEKDAY(F21+35)=7,F21+35+2,IF(WEEKDAY(F21+35)=1,F21+35+1,F21+35)),IF(B21="R",IF(WEEKDAY(F21+10)=7,F21+9,IF(WEEKDAY(F21+10)=1,F21+10+1,F21+10)),"")))),0,'Public holidays'!B:B),""))</f>
        <v>46209</v>
      </c>
      <c r="I21" s="13">
        <f>IF(B21="Q",WORKDAY(H21,9,'Public holidays'!B:B),IF(B21="B",WORKDAY(H21,2,'Public holidays'!B:B),IF(B21="R",WORKDAY(F21+14,1,'Public holidays'!B:B),IF(B21="M",WORKDAY(H21,4,'Public holidays'!B:B),""))))</f>
        <v>46211</v>
      </c>
      <c r="J21" s="36" t="str">
        <f>IF(AND(B21="M",B19="Q"),"No revisions",IF(B21="M",MONTH(G21)-1&amp;"/"&amp;TEXT(VALUE(RIGHT(($B$1),4)),0),IF(B21="R",MONTH(G21)-2&amp;"/"&amp;TEXT(VALUE(RIGHT(($B$1),4)),0),IF(B21 = "B","All",""))))</f>
        <v>All</v>
      </c>
      <c r="K21" s="37" t="str">
        <f>IF(B21="Q","",IF(B21="B",J21,IF(B21="S","",IF(B21="R",TEXT(J21,"MMM-JJ")&amp;" to "&amp;TEXT(CONCATENATE(TEXT(MONTH(J21)+2,0),"/",TEXT(VALUE(RIGHT(($B$1),4))-1,0)),"MMM-JJ"),IF(AND(B21 = "M",J21&lt;&gt; "No revisions"),TEXT(J21,"MMM-JJ")&amp;", "&amp;TEXT(CONCATENATE(TEXT(MONTH(J21)+1,0),"/",TEXT(VALUE(RIGHT(($B$1),4)),0)),"MMM-JJ"),"-")))))</f>
        <v>All</v>
      </c>
      <c r="L21" s="37"/>
      <c r="M21" s="28"/>
    </row>
    <row r="22" spans="2:13" ht="12">
      <c r="B22" s="12" t="s">
        <v>4</v>
      </c>
      <c r="C22" s="11" t="s">
        <v>3</v>
      </c>
      <c r="D22" s="11" t="s">
        <v>36</v>
      </c>
      <c r="E22" s="11" t="str">
        <f t="shared" si="0"/>
        <v>30/06/2026</v>
      </c>
      <c r="F22" s="10">
        <f t="shared" si="1"/>
        <v>46203</v>
      </c>
      <c r="G22" s="10">
        <f t="shared" si="2"/>
        <v>46203</v>
      </c>
      <c r="H22" s="9">
        <f>IF(COUNTIF('Public holidays'!B:B,IFERROR(WORKDAY(IF(B22="Q",IF(WEEKDAY(F22+82)=7,F22+82+2,IF(WEEKDAY(F22+82)=1,F22+82+1,F22+82)),IF(B22="M",IF(WEEKDAY(F22+44)=7,F22+44+2,IF(WEEKDAY(F22+44)=1,F22+44+1,F22+44)),IF(B22="B",IF(WEEKDAY(F22+35)=7,F22+35+2,IF(WEEKDAY(F22+35)=1,F22+35+1,F22+35)),IF(B22="R",IF(WEEKDAY(F22+10)=7,F22+9,IF(WEEKDAY(F22+10)=1,F22+10+1,F22+10)),"")))),0,'Public holidays'!B:B),"")),IFERROR(WORKDAY(IF(B22="Q",IF(WEEKDAY(F22+82)=7,F22+82+2,IF(WEEKDAY(F22+82)=1,F22+82+1,F22+82)),IF(B22="M",IF(WEEKDAY(F22+44)=7,F22+44+2,IF(WEEKDAY(F22+44)=1,F22+44+1,F22+44)),IF(B22="B",IF(WEEKDAY(F22+35)=7,F22+35+2,IF(WEEKDAY(F22+35)=1,F22+35+1,F22+35)),IF(B22="R",IF(WEEKDAY(F22+10)=7,F22+9,IF(WEEKDAY(F22+10)=1,F22+10+1,F22+10)),"")))),1,'Public holidays'!B:B),""),IFERROR(WORKDAY(IF(B22="Q",IF(WEEKDAY(F22+82)=7,F22+82+2,IF(WEEKDAY(F22+82)=1,F22+82+1,F22+82)),IF(B22="M",IF(WEEKDAY(F22+44)=7,F22+44+2,IF(WEEKDAY(F22+44)=1,F22+44+1,F22+44)),IF(B22="B",IF(WEEKDAY(F22+35)=7,F22+35+2,IF(WEEKDAY(F22+35)=1,F22+35+1,F22+35)),IF(B22="R",IF(WEEKDAY(F22+10)=7,F22+9,IF(WEEKDAY(F22+10)=1,F22+10+1,F22+10)),"")))),0,'Public holidays'!B:B),""))</f>
        <v>46213</v>
      </c>
      <c r="I22" s="9">
        <f>IF(B22="Q",WORKDAY(H22,9,'Public holidays'!B:B),IF(B22="B",WORKDAY(H22,2,'Public holidays'!B:B),IF(B22="R",WORKDAY(F22+14,1,'Public holidays'!B:B),IF(B22="M",WORKDAY(H22,4,'Public holidays'!B:B),""))))</f>
        <v>46218</v>
      </c>
      <c r="J22" s="38" t="str">
        <f>IF(AND(B22="M",B23="Q"),"No revisions",IF(B22="M",MONTH(G22)-1&amp;"/"&amp;TEXT(VALUE(RIGHT(($B$1),4)),0),IF(B22="R",MONTH(G22)-2&amp;"/"&amp;TEXT(VALUE(RIGHT(($B$1),4)),0),IF(B22 = "B","All",""))))</f>
        <v>4/2026</v>
      </c>
      <c r="K22" s="39" t="str">
        <f>IF(B22="Q","",IF(B22="B",J22,IF(B22="S","",IF(B22="R",TEXT(J22,"MMM-JJ")&amp;", "&amp;TEXT(CONCATENATE(TEXT(MONTH(J22)+1,0),"/",TEXT(VALUE(RIGHT(($B$1),4)),0)),"MMM-JJ"),IF(AND(B22 = "M",J22&lt;&gt; "No revisions"),TEXT(J22,"MMM-JJ")&amp;", "&amp;TEXT(CONCATENATE(TEXT(MONTH(J22)+1,0),"/",TEXT(VALUE(RIGHT(($B$1),4)),0)),"MMM-JJ"),"-")))))</f>
        <v>Apr-JJ, May-JJ</v>
      </c>
      <c r="L22" s="39"/>
      <c r="M22" s="28"/>
    </row>
    <row r="23" spans="2:13" ht="12">
      <c r="B23" s="8" t="s">
        <v>2</v>
      </c>
      <c r="C23" s="7" t="s">
        <v>1</v>
      </c>
      <c r="D23" s="7" t="s">
        <v>41</v>
      </c>
      <c r="E23" s="7" t="str">
        <f t="shared" si="0"/>
        <v>31/05/2026</v>
      </c>
      <c r="F23" s="6">
        <f t="shared" si="1"/>
        <v>46173</v>
      </c>
      <c r="G23" s="6">
        <f t="shared" si="2"/>
        <v>46173</v>
      </c>
      <c r="H23" s="5">
        <f>IF(COUNTIF('Public holidays'!B:B,IFERROR(WORKDAY(IF(B23="Q",IF(WEEKDAY(F23+82)=7,F23+82+2,IF(WEEKDAY(F23+82)=1,F23+82+1,F23+82)),IF(B23="M",IF(WEEKDAY(F23+44)=7,F23+44+2,IF(WEEKDAY(F23+44)=1,F23+44+1,F23+44)),IF(B23="B",IF(WEEKDAY(F23+35)=7,F23+35+2,IF(WEEKDAY(F23+35)=1,F23+35+1,F23+35)),IF(B23="R",IF(WEEKDAY(F23+10)=7,F23+9,IF(WEEKDAY(F23+10)=1,F23+10+1,F23+10)),"")))),0,'Public holidays'!B:B),"")),IFERROR(WORKDAY(IF(B23="Q",IF(WEEKDAY(F23+82)=7,F23+82+2,IF(WEEKDAY(F23+82)=1,F23+82+1,F23+82)),IF(B23="M",IF(WEEKDAY(F23+44)=7,F23+44+2,IF(WEEKDAY(F23+44)=1,F23+44+1,F23+44)),IF(B23="B",IF(WEEKDAY(F23+35)=7,F23+35+2,IF(WEEKDAY(F23+35)=1,F23+35+1,F23+35)),IF(B23="R",IF(WEEKDAY(F23+10)=7,F23+9,IF(WEEKDAY(F23+10)=1,F23+10+1,F23+10)),"")))),1,'Public holidays'!B:B),""),IFERROR(WORKDAY(IF(B23="Q",IF(WEEKDAY(F23+82)=7,F23+82+2,IF(WEEKDAY(F23+82)=1,F23+82+1,F23+82)),IF(B23="M",IF(WEEKDAY(F23+44)=7,F23+44+2,IF(WEEKDAY(F23+44)=1,F23+44+1,F23+44)),IF(B23="B",IF(WEEKDAY(F23+35)=7,F23+35+2,IF(WEEKDAY(F23+35)=1,F23+35+1,F23+35)),IF(B23="R",IF(WEEKDAY(F23+10)=7,F23+9,IF(WEEKDAY(F23+10)=1,F23+10+1,F23+10)),"")))),0,'Public holidays'!B:B),""))</f>
        <v>46217</v>
      </c>
      <c r="I23" s="5">
        <v>46220</v>
      </c>
      <c r="J23" s="41" t="str">
        <f>IF(AND(B23="M",B24="Q"),"No revisions",IF(B23="M",MONTH(G23)-1&amp;"/"&amp;TEXT(VALUE(RIGHT(($B$1),4)),0),IF(B23="R",MONTH(G23)-2&amp;"/"&amp;TEXT(VALUE(RIGHT(($B$1),4)),0),IF(B23 = "B","All",""))))</f>
        <v>4/2026</v>
      </c>
      <c r="K23" s="40" t="str">
        <f>IF(B23="Q","",IF(B23="B",J23,IF(B23="S","",IF(B23="R",TEXT(J23,"MMM-JJ")&amp;" to "&amp;TEXT(CONCATENATE(TEXT(MONTH(J23)+2,0),"/",TEXT(VALUE(RIGHT(($B$1),4))-1,0)),"MMM-JJ"),IF(AND(B23 = "M",J23&lt;&gt; "No revisions"),TEXT(J23,"MMM-JJ"),"-")))))</f>
        <v>Apr-JJ</v>
      </c>
      <c r="L23" s="40"/>
      <c r="M23" s="60"/>
    </row>
    <row r="24" spans="2:13" ht="12">
      <c r="B24" s="16" t="s">
        <v>7</v>
      </c>
      <c r="C24" s="15" t="s">
        <v>6</v>
      </c>
      <c r="D24" s="15" t="s">
        <v>36</v>
      </c>
      <c r="E24" s="15" t="str">
        <f t="shared" si="0"/>
        <v>30/06/2026</v>
      </c>
      <c r="F24" s="14">
        <f t="shared" si="1"/>
        <v>46203</v>
      </c>
      <c r="G24" s="14">
        <f t="shared" si="2"/>
        <v>46203</v>
      </c>
      <c r="H24" s="13">
        <f>IF(COUNTIF('Public holidays'!B:B,IFERROR(WORKDAY(IF(B24="Q",IF(WEEKDAY(F24+82)=7,F24+82+2,IF(WEEKDAY(F24+82)=1,F24+82+1,F24+82)),IF(B24="M",IF(WEEKDAY(F24+44)=7,F24+44+2,IF(WEEKDAY(F24+44)=1,F24+44+1,F24+44)),IF(B24="B",IF(WEEKDAY(F24+35)=7,F24+35+2,IF(WEEKDAY(F24+35)=1,F24+35+1,F24+35)),IF(B24="R",IF(WEEKDAY(F24+10)=7,F24+9,IF(WEEKDAY(F24+10)=1,F24+10+1,F24+10)),"")))),0,'Public holidays'!B:B),"")),IFERROR(WORKDAY(IF(B24="Q",IF(WEEKDAY(F24+82)=7,F24+82+2,IF(WEEKDAY(F24+82)=1,F24+82+1,F24+82)),IF(B24="M",IF(WEEKDAY(F24+44)=7,F24+44+2,IF(WEEKDAY(F24+44)=1,F24+44+1,F24+44)),IF(B24="B",IF(WEEKDAY(F24+35)=7,F24+35+2,IF(WEEKDAY(F24+35)=1,F24+35+1,F24+35)),IF(B24="R",IF(WEEKDAY(F24+10)=7,F24+9,IF(WEEKDAY(F24+10)=1,F24+10+1,F24+10)),"")))),1,'Public holidays'!B:B),""),IFERROR(WORKDAY(IF(B24="Q",IF(WEEKDAY(F24+82)=7,F24+82+2,IF(WEEKDAY(F24+82)=1,F24+82+1,F24+82)),IF(B24="M",IF(WEEKDAY(F24+44)=7,F24+44+2,IF(WEEKDAY(F24+44)=1,F24+44+1,F24+44)),IF(B24="B",IF(WEEKDAY(F24+35)=7,F24+35+2,IF(WEEKDAY(F24+35)=1,F24+35+1,F24+35)),IF(B24="R",IF(WEEKDAY(F24+10)=7,F24+9,IF(WEEKDAY(F24+10)=1,F24+10+1,F24+10)),"")))),0,'Public holidays'!B:B),""))</f>
        <v>46238</v>
      </c>
      <c r="I24" s="13">
        <f>IF(B24="Q",WORKDAY(H24,9,'Public holidays'!B:B),IF(B24="B",WORKDAY(H24,2,'Public holidays'!B:B),IF(B24="R",WORKDAY(F24+14,1,'Public holidays'!B:B),IF(B24="M",WORKDAY(H24,4,'Public holidays'!B:B),""))))</f>
        <v>46240</v>
      </c>
      <c r="J24" s="36" t="str">
        <f>IF(AND(B24="M",B25="Q"),"No revisions",IF(B24="M",MONTH(G24)-1&amp;"/"&amp;TEXT(VALUE(RIGHT(($B$1),4)),0),IF(B24="R",MONTH(G24)-2&amp;"/"&amp;TEXT(VALUE(RIGHT(($B$1),4)),0),IF(B24 = "B","All",""))))</f>
        <v>All</v>
      </c>
      <c r="K24" s="37" t="str">
        <f>IF(B24="Q","",IF(B24="B",J24,IF(B24="S","",IF(B24="R",TEXT(J24,"MMM-JJ")&amp;" to "&amp;TEXT(CONCATENATE(TEXT(MONTH(J24)+2,0),"/",TEXT(VALUE(RIGHT(($B$1),4))-1,0)),"MMM-JJ"),IF(AND(B24 = "M",J24&lt;&gt; "No revisions"),TEXT(J24,"MMM-JJ")&amp;", "&amp;TEXT(CONCATENATE(TEXT(MONTH(J24)+1,0),"/",TEXT(VALUE(RIGHT(($B$1),4)),0)),"MMM-JJ"),"-")))))</f>
        <v>All</v>
      </c>
      <c r="L24" s="37"/>
      <c r="M24" s="28"/>
    </row>
    <row r="25" spans="2:13" ht="12">
      <c r="B25" s="12" t="s">
        <v>4</v>
      </c>
      <c r="C25" s="11" t="s">
        <v>3</v>
      </c>
      <c r="D25" s="11" t="s">
        <v>43</v>
      </c>
      <c r="E25" s="11" t="str">
        <f t="shared" si="0"/>
        <v>31/07/2026</v>
      </c>
      <c r="F25" s="10">
        <f t="shared" si="1"/>
        <v>46234</v>
      </c>
      <c r="G25" s="10">
        <f t="shared" si="2"/>
        <v>46234</v>
      </c>
      <c r="H25" s="9">
        <f>IF(COUNTIF('Public holidays'!B:B,IFERROR(WORKDAY(IF(B25="Q",IF(WEEKDAY(F25+82)=7,F25+82+2,IF(WEEKDAY(F25+82)=1,F25+82+1,F25+82)),IF(B25="M",IF(WEEKDAY(F25+44)=7,F25+44+2,IF(WEEKDAY(F25+44)=1,F25+44+1,F25+44)),IF(B25="B",IF(WEEKDAY(F25+35)=7,F25+35+2,IF(WEEKDAY(F25+35)=1,F25+35+1,F25+35)),IF(B25="R",IF(WEEKDAY(F25+10)=7,F25+9,IF(WEEKDAY(F25+10)=1,F25+10+1,F25+10)),"")))),0,'Public holidays'!B:B),"")),IFERROR(WORKDAY(IF(B25="Q",IF(WEEKDAY(F25+82)=7,F25+82+2,IF(WEEKDAY(F25+82)=1,F25+82+1,F25+82)),IF(B25="M",IF(WEEKDAY(F25+44)=7,F25+44+2,IF(WEEKDAY(F25+44)=1,F25+44+1,F25+44)),IF(B25="B",IF(WEEKDAY(F25+35)=7,F25+35+2,IF(WEEKDAY(F25+35)=1,F25+35+1,F25+35)),IF(B25="R",IF(WEEKDAY(F25+10)=7,F25+9,IF(WEEKDAY(F25+10)=1,F25+10+1,F25+10)),"")))),1,'Public holidays'!B:B),""),IFERROR(WORKDAY(IF(B25="Q",IF(WEEKDAY(F25+82)=7,F25+82+2,IF(WEEKDAY(F25+82)=1,F25+82+1,F25+82)),IF(B25="M",IF(WEEKDAY(F25+44)=7,F25+44+2,IF(WEEKDAY(F25+44)=1,F25+44+1,F25+44)),IF(B25="B",IF(WEEKDAY(F25+35)=7,F25+35+2,IF(WEEKDAY(F25+35)=1,F25+35+1,F25+35)),IF(B25="R",IF(WEEKDAY(F25+10)=7,F25+9,IF(WEEKDAY(F25+10)=1,F25+10+1,F25+10)),"")))),0,'Public holidays'!B:B),""))</f>
        <v>46244</v>
      </c>
      <c r="I25" s="9">
        <v>46248</v>
      </c>
      <c r="J25" s="38" t="str">
        <f>IF(AND(B25="M",B26="Q"),"No revisions",IF(B25="M",MONTH(G25)-1&amp;"/"&amp;TEXT(VALUE(RIGHT(($B$1),4)),0),IF(B25="R",MONTH(G25)-3&amp;"/"&amp;TEXT(VALUE(RIGHT(($B$1),4)),0),IF(B25 = "B","All",""))))</f>
        <v>4/2026</v>
      </c>
      <c r="K25" s="39" t="str">
        <f>IF(B25="Q","",IF(B25="B",J25,IF(B25="S","",IF(B25="R",TEXT(J25,"MMM-JJ")&amp;" to "&amp;TEXT(CONCATENATE(TEXT(MONTH(J25)+2,0),"/",TEXT(VALUE(RIGHT(($B$1),4)),0)),"MMM-JJ"),IF(AND(B25 = "M",J25&lt;&gt; "No revisions"),TEXT(J25,"MMM-JJ")&amp;", "&amp;TEXT(CONCATENATE(TEXT(MONTH(J25)+1,0),"/",TEXT(VALUE(RIGHT(($B$1),4)),0)),"MMM-JJ"),"-")))))</f>
        <v>Apr-JJ to Jun-JJ</v>
      </c>
      <c r="L25" s="39"/>
      <c r="M25" s="60"/>
    </row>
    <row r="26" spans="2:13" ht="12">
      <c r="B26" s="8" t="s">
        <v>2</v>
      </c>
      <c r="C26" s="7" t="s">
        <v>1</v>
      </c>
      <c r="D26" s="7" t="s">
        <v>36</v>
      </c>
      <c r="E26" s="7" t="str">
        <f t="shared" si="0"/>
        <v>30/06/2026</v>
      </c>
      <c r="F26" s="6">
        <f t="shared" si="1"/>
        <v>46203</v>
      </c>
      <c r="G26" s="6">
        <f t="shared" si="2"/>
        <v>46203</v>
      </c>
      <c r="H26" s="5">
        <f>IF(COUNTIF('Public holidays'!B:B,IFERROR(WORKDAY(IF(B26="Q",IF(WEEKDAY(F26+82)=7,F26+82+2,IF(WEEKDAY(F26+82)=1,F26+82+1,F26+82)),IF(B26="M",IF(WEEKDAY(F26+44)=7,F26+44+2,IF(WEEKDAY(F26+44)=1,F26+44+1,F26+44)),IF(B26="B",IF(WEEKDAY(F26+35)=7,F26+35+2,IF(WEEKDAY(F26+35)=1,F26+35+1,F26+35)),IF(B26="R",IF(WEEKDAY(F26+10)=7,F26+9,IF(WEEKDAY(F26+10)=1,F26+10+1,F26+10)),"")))),0,'Public holidays'!B:B),"")),IFERROR(WORKDAY(IF(B26="Q",IF(WEEKDAY(F26+82)=7,F26+82+2,IF(WEEKDAY(F26+82)=1,F26+82+1,F26+82)),IF(B26="M",IF(WEEKDAY(F26+44)=7,F26+44+2,IF(WEEKDAY(F26+44)=1,F26+44+1,F26+44)),IF(B26="B",IF(WEEKDAY(F26+35)=7,F26+35+2,IF(WEEKDAY(F26+35)=1,F26+35+1,F26+35)),IF(B26="R",IF(WEEKDAY(F26+10)=7,F26+9,IF(WEEKDAY(F26+10)=1,F26+10+1,F26+10)),"")))),1,'Public holidays'!B:B),""),IFERROR(WORKDAY(IF(B26="Q",IF(WEEKDAY(F26+82)=7,F26+82+2,IF(WEEKDAY(F26+82)=1,F26+82+1,F26+82)),IF(B26="M",IF(WEEKDAY(F26+44)=7,F26+44+2,IF(WEEKDAY(F26+44)=1,F26+44+1,F26+44)),IF(B26="B",IF(WEEKDAY(F26+35)=7,F26+35+2,IF(WEEKDAY(F26+35)=1,F26+35+1,F26+35)),IF(B26="R",IF(WEEKDAY(F26+10)=7,F26+9,IF(WEEKDAY(F26+10)=1,F26+10+1,F26+10)),"")))),0,'Public holidays'!B:B),""))</f>
        <v>46247</v>
      </c>
      <c r="I26" s="5">
        <f>IF(B26="Q",WORKDAY(H26,9,'Public holidays'!B:B),IF(B26="B",WORKDAY(H26,2,'Public holidays'!B:B),IF(B26="R",WORKDAY(F26+14,1,'Public holidays'!B:B),IF(B26="M",WORKDAY(H26,4,'Public holidays'!B:B),""))))</f>
        <v>46253</v>
      </c>
      <c r="J26" s="41" t="str">
        <f>IF(AND(B26="M",B27="Q"),"No revisions",IF(B26="M",MONTH(G26)-2&amp;"/"&amp;TEXT(VALUE(RIGHT(($B$1),4)),0),IF(B26="R",MONTH(G26)-2&amp;"/"&amp;TEXT(VALUE(RIGHT(($B$1),4)),0),IF(B26 = "B","All",""))))</f>
        <v>4/2026</v>
      </c>
      <c r="K26" s="40" t="str">
        <f>IF(B26="Q","",IF(B26="B",J26,IF(B26="S","",IF(B26="R",TEXT(J26,"MMM-JJ")&amp;" to "&amp;TEXT(CONCATENATE(TEXT(MONTH(J26)+2,0),"/",TEXT(VALUE(RIGHT(($B$1),4))-1,0)),"MMM-JJ"),IF(AND(B26 = "M",J26&lt;&gt; "No revisions"),TEXT(J26,"MMM-JJ")&amp;", "&amp;TEXT(CONCATENATE(TEXT(MONTH(J26)+1,0),"/",TEXT(VALUE(RIGHT(($B$1),4)),0)),"MMM-JJ"),"-")))))</f>
        <v>Apr-JJ, May-JJ</v>
      </c>
      <c r="L26" s="40"/>
      <c r="M26" s="28"/>
    </row>
    <row r="27" spans="2:13" ht="12">
      <c r="B27" s="16" t="s">
        <v>7</v>
      </c>
      <c r="C27" s="15" t="s">
        <v>6</v>
      </c>
      <c r="D27" s="15" t="s">
        <v>43</v>
      </c>
      <c r="E27" s="15" t="str">
        <f t="shared" si="0"/>
        <v>31/07/2026</v>
      </c>
      <c r="F27" s="14">
        <f t="shared" si="1"/>
        <v>46234</v>
      </c>
      <c r="G27" s="14">
        <f t="shared" si="2"/>
        <v>46234</v>
      </c>
      <c r="H27" s="13">
        <f>IF(COUNTIF('Public holidays'!B:B,IFERROR(WORKDAY(IF(B27="Q",IF(WEEKDAY(F27+82)=7,F27+82+2,IF(WEEKDAY(F27+82)=1,F27+82+1,F27+82)),IF(B27="M",IF(WEEKDAY(F27+44)=7,F27+44+2,IF(WEEKDAY(F27+44)=1,F27+44+1,F27+44)),IF(B27="B",IF(WEEKDAY(F27+35)=7,F27+35+2,IF(WEEKDAY(F27+35)=1,F27+35+1,F27+35)),IF(B27="R",IF(WEEKDAY(F27+10)=7,F27+9,IF(WEEKDAY(F27+10)=1,F27+10+1,F27+10)),"")))),0,'Public holidays'!B:B),"")),IFERROR(WORKDAY(IF(B27="Q",IF(WEEKDAY(F27+82)=7,F27+82+2,IF(WEEKDAY(F27+82)=1,F27+82+1,F27+82)),IF(B27="M",IF(WEEKDAY(F27+44)=7,F27+44+2,IF(WEEKDAY(F27+44)=1,F27+44+1,F27+44)),IF(B27="B",IF(WEEKDAY(F27+35)=7,F27+35+2,IF(WEEKDAY(F27+35)=1,F27+35+1,F27+35)),IF(B27="R",IF(WEEKDAY(F27+10)=7,F27+9,IF(WEEKDAY(F27+10)=1,F27+10+1,F27+10)),"")))),1,'Public holidays'!B:B),""),IFERROR(WORKDAY(IF(B27="Q",IF(WEEKDAY(F27+82)=7,F27+82+2,IF(WEEKDAY(F27+82)=1,F27+82+1,F27+82)),IF(B27="M",IF(WEEKDAY(F27+44)=7,F27+44+2,IF(WEEKDAY(F27+44)=1,F27+44+1,F27+44)),IF(B27="B",IF(WEEKDAY(F27+35)=7,F27+35+2,IF(WEEKDAY(F27+35)=1,F27+35+1,F27+35)),IF(B27="R",IF(WEEKDAY(F27+10)=7,F27+9,IF(WEEKDAY(F27+10)=1,F27+10+1,F27+10)),"")))),0,'Public holidays'!B:B),""))</f>
        <v>46269</v>
      </c>
      <c r="I27" s="13">
        <f>IF(B27="Q",WORKDAY(H27,9,'Public holidays'!B:B),IF(B27="B",WORKDAY(H27,2,'Public holidays'!B:B),IF(B27="R",WORKDAY(F27+14,1,'Public holidays'!B:B),IF(B27="M",WORKDAY(H27,4,'Public holidays'!B:B),""))))</f>
        <v>46273</v>
      </c>
      <c r="J27" s="36" t="str">
        <f>IF(AND(B27="M",B28="Q"),"No revisions",IF(B27="M",MONTH(G27)-1&amp;"/"&amp;TEXT(VALUE(RIGHT(($B$1),4)),0),IF(B27="R",MONTH(G27)-2&amp;"/"&amp;TEXT(VALUE(RIGHT(($B$1),4)),0),IF(B27 = "B","All",""))))</f>
        <v>All</v>
      </c>
      <c r="K27" s="37" t="str">
        <f>IF(B27="Q","",IF(B27="B",J27,IF(B27="S","",IF(B27="R",TEXT(J27,"MMM-JJ")&amp;" to "&amp;TEXT(CONCATENATE(TEXT(MONTH(J27)+2,0),"/",TEXT(VALUE(RIGHT(($B$1),4))-1,0)),"MMM-JJ"),IF(AND(B27 = "M",J27&lt;&gt; "No revisions"),TEXT(J27,"MMM-JJ")&amp;", "&amp;TEXT(CONCATENATE(TEXT(MONTH(J27)+1,0),"/",TEXT(VALUE(RIGHT(($B$1),4)),0)),"MMM-JJ"),"-")))))</f>
        <v>All</v>
      </c>
      <c r="L27" s="37"/>
      <c r="M27" s="28"/>
    </row>
    <row r="28" spans="2:13" ht="12">
      <c r="B28" s="12" t="s">
        <v>4</v>
      </c>
      <c r="C28" s="11" t="s">
        <v>3</v>
      </c>
      <c r="D28" s="11" t="s">
        <v>44</v>
      </c>
      <c r="E28" s="11" t="str">
        <f t="shared" si="0"/>
        <v>31/08/2026</v>
      </c>
      <c r="F28" s="10">
        <f t="shared" si="1"/>
        <v>46265</v>
      </c>
      <c r="G28" s="10">
        <f t="shared" si="2"/>
        <v>46265</v>
      </c>
      <c r="H28" s="9">
        <f>IF(COUNTIF('Public holidays'!B:B,IFERROR(WORKDAY(IF(B28="Q",IF(WEEKDAY(F28+82)=7,F28+82+2,IF(WEEKDAY(F28+82)=1,F28+82+1,F28+82)),IF(B28="M",IF(WEEKDAY(F28+44)=7,F28+44+2,IF(WEEKDAY(F28+44)=1,F28+44+1,F28+44)),IF(B28="B",IF(WEEKDAY(F28+35)=7,F28+35+2,IF(WEEKDAY(F28+35)=1,F28+35+1,F28+35)),IF(B28="R",IF(WEEKDAY(F28+10)=7,F28+9,IF(WEEKDAY(F28+10)=1,F28+10+1,F28+10)),"")))),0,'Public holidays'!B:B),"")),IFERROR(WORKDAY(IF(B28="Q",IF(WEEKDAY(F28+82)=7,F28+82+2,IF(WEEKDAY(F28+82)=1,F28+82+1,F28+82)),IF(B28="M",IF(WEEKDAY(F28+44)=7,F28+44+2,IF(WEEKDAY(F28+44)=1,F28+44+1,F28+44)),IF(B28="B",IF(WEEKDAY(F28+35)=7,F28+35+2,IF(WEEKDAY(F28+35)=1,F28+35+1,F28+35)),IF(B28="R",IF(WEEKDAY(F28+10)=7,F28+9,IF(WEEKDAY(F28+10)=1,F28+10+1,F28+10)),"")))),1,'Public holidays'!B:B),""),IFERROR(WORKDAY(IF(B28="Q",IF(WEEKDAY(F28+82)=7,F28+82+2,IF(WEEKDAY(F28+82)=1,F28+82+1,F28+82)),IF(B28="M",IF(WEEKDAY(F28+44)=7,F28+44+2,IF(WEEKDAY(F28+44)=1,F28+44+1,F28+44)),IF(B28="B",IF(WEEKDAY(F28+35)=7,F28+35+2,IF(WEEKDAY(F28+35)=1,F28+35+1,F28+35)),IF(B28="R",IF(WEEKDAY(F28+10)=7,F28+9,IF(WEEKDAY(F28+10)=1,F28+10+1,F28+10)),"")))),0,'Public holidays'!B:B),""))</f>
        <v>46275</v>
      </c>
      <c r="I28" s="9">
        <f>IF(B28="Q",WORKDAY(H28,9,'Public holidays'!B:B),IF(B28="B",WORKDAY(H28,2,'Public holidays'!B:B),IF(B28="R",WORKDAY(F28+14,1,'Public holidays'!B:B),IF(B28="M",WORKDAY(H28,4,'Public holidays'!B:B),""))))</f>
        <v>46280</v>
      </c>
      <c r="J28" s="38" t="str">
        <f>IF(B28="M",MONTH(G25)-1&amp;"/"&amp;TEXT(VALUE(RIGHT(($B$1),4)),0),IF(B28="R",J25,""))</f>
        <v>4/2026</v>
      </c>
      <c r="K28" s="39">
        <f>EDATE(J28, 3)</f>
        <v>46204</v>
      </c>
      <c r="L28" s="39"/>
      <c r="M28" s="28"/>
    </row>
    <row r="29" spans="2:13" ht="12">
      <c r="B29" s="8" t="s">
        <v>2</v>
      </c>
      <c r="C29" s="7" t="s">
        <v>1</v>
      </c>
      <c r="D29" s="7" t="s">
        <v>43</v>
      </c>
      <c r="E29" s="7" t="str">
        <f t="shared" si="0"/>
        <v>31/07/2026</v>
      </c>
      <c r="F29" s="6">
        <f t="shared" si="1"/>
        <v>46234</v>
      </c>
      <c r="G29" s="6">
        <f t="shared" si="2"/>
        <v>46234</v>
      </c>
      <c r="H29" s="5">
        <f>IF(COUNTIF('Public holidays'!B:B,IFERROR(WORKDAY(IF(B29="Q",IF(WEEKDAY(F29+82)=7,F29+82+2,IF(WEEKDAY(F29+82)=1,F29+82+1,F29+82)),IF(B29="M",IF(WEEKDAY(F29+44)=7,F29+44+2,IF(WEEKDAY(F29+44)=1,F29+44+1,F29+44)),IF(B29="B",IF(WEEKDAY(F29+35)=7,F29+35+2,IF(WEEKDAY(F29+35)=1,F29+35+1,F29+35)),IF(B29="R",IF(WEEKDAY(F29+10)=7,F29+9,IF(WEEKDAY(F29+10)=1,F29+10+1,F29+10)),"")))),0,'Public holidays'!B:B),"")),IFERROR(WORKDAY(IF(B29="Q",IF(WEEKDAY(F29+82)=7,F29+82+2,IF(WEEKDAY(F29+82)=1,F29+82+1,F29+82)),IF(B29="M",IF(WEEKDAY(F29+44)=7,F29+44+2,IF(WEEKDAY(F29+44)=1,F29+44+1,F29+44)),IF(B29="B",IF(WEEKDAY(F29+35)=7,F29+35+2,IF(WEEKDAY(F29+35)=1,F29+35+1,F29+35)),IF(B29="R",IF(WEEKDAY(F29+10)=7,F29+9,IF(WEEKDAY(F29+10)=1,F29+10+1,F29+10)),"")))),1,'Public holidays'!B:B),""),IFERROR(WORKDAY(IF(B29="Q",IF(WEEKDAY(F29+82)=7,F29+82+2,IF(WEEKDAY(F29+82)=1,F29+82+1,F29+82)),IF(B29="M",IF(WEEKDAY(F29+44)=7,F29+44+2,IF(WEEKDAY(F29+44)=1,F29+44+1,F29+44)),IF(B29="B",IF(WEEKDAY(F29+35)=7,F29+35+2,IF(WEEKDAY(F29+35)=1,F29+35+1,F29+35)),IF(B29="R",IF(WEEKDAY(F29+10)=7,F29+9,IF(WEEKDAY(F29+10)=1,F29+10+1,F29+10)),"")))),0,'Public holidays'!B:B),""))</f>
        <v>46279</v>
      </c>
      <c r="I29" s="44">
        <f>IF(B29="Q",WORKDAY(H29,9,'Public holidays'!B:B),IF(B29="B",WORKDAY(H29,2,'Public holidays'!B:B),IF(B29="R",WORKDAY(F29+14,1,'Public holidays'!B:B),IF(B29="M",WORKDAY(H29,4,'Public holidays'!B:B),""))))</f>
        <v>46283</v>
      </c>
      <c r="J29" s="41" t="str">
        <f t="shared" ref="J29:J34" si="4">IF(AND(B29="M",B30="Q"),"No revisions",IF(B29="M",MONTH(G29)-1&amp;"/"&amp;TEXT(VALUE(RIGHT(($B$1),4)),0),IF(B29="R",MONTH(G29)-2&amp;"/"&amp;TEXT(VALUE(RIGHT(($B$1),4)),0),IF(B29 = "B","All",""))))</f>
        <v>No revisions</v>
      </c>
      <c r="K29" s="40" t="str">
        <f>IF(B29="Q","",IF(B29="B",J29,IF(B29="S","",IF(B29="R",TEXT(J29,"MMM-JJ")&amp;" to "&amp;TEXT(CONCATENATE(TEXT(MONTH(J29)+2,0),"/",TEXT(VALUE(RIGHT(($B$1),4))-1,0)),"MMM-JJ"),IF(AND(B29 = "M",J29&lt;&gt; "No revisions"),TEXT(J29,"MMM-JJ")&amp;", "&amp;TEXT(CONCATENATE(TEXT(MONTH(J29)+1,0),"/",TEXT(VALUE(RIGHT(($B$1),4)),0)),"MMM-JJ"),"-")))))</f>
        <v>-</v>
      </c>
      <c r="L29" s="40"/>
      <c r="M29" s="28"/>
    </row>
    <row r="30" spans="2:13" ht="12">
      <c r="B30" s="24" t="s">
        <v>11</v>
      </c>
      <c r="C30" s="48" t="s">
        <v>10</v>
      </c>
      <c r="D30" s="48" t="s">
        <v>36</v>
      </c>
      <c r="E30" s="50" t="str">
        <f>CONCATENATE(D30,RIGHT($B$1,4))</f>
        <v>30/06/2026</v>
      </c>
      <c r="F30" s="59">
        <f>VALUE(E30)</f>
        <v>46203</v>
      </c>
      <c r="G30" s="49" t="str">
        <f>IF(OR(B30="Q",B30="S"),"Q"&amp;ROUNDUP(MONTH(F30)/3,0)&amp;"-"&amp;YEAR(F30),F30)</f>
        <v>Q2-2026</v>
      </c>
      <c r="H30" s="21">
        <f>IF(COUNTIF('Public holidays'!B:B,IFERROR(WORKDAY(IF(B30="Q",IF(WEEKDAY(F30+82)=7,F30+82+2,IF(WEEKDAY(F30+82)=1,F30+82+1,F30+82)),IF(B30="M",IF(WEEKDAY(F30+44)=7,F30+44+2,IF(WEEKDAY(F30+44)=1,F30+44+1,F30+44)),IF(B30="B",IF(WEEKDAY(F30+35)=7,F30+35+2,IF(WEEKDAY(F30+35)=1,F30+35+1,F30+35)),IF(B30="R",IF(WEEKDAY(F30+10)=7,F30+9,IF(WEEKDAY(F30+10)=1,F30+10+1,F30+10)),"")))),0,'Public holidays'!B:B),"")),IFERROR(WORKDAY(IF(B30="Q",IF(WEEKDAY(F30+82)=7,F30+82+2,IF(WEEKDAY(F30+82)=1,F30+82+1,F30+82)),IF(B30="M",IF(WEEKDAY(F30+44)=7,F30+44+2,IF(WEEKDAY(F30+44)=1,F30+44+1,F30+44)),IF(B30="B",IF(WEEKDAY(F30+35)=7,F30+35+2,IF(WEEKDAY(F30+35)=1,F30+35+1,F30+35)),IF(B30="R",IF(WEEKDAY(F30+10)=7,F30+9,IF(WEEKDAY(F30+10)=1,F30+10+1,F30+10)),"")))),1,'Public holidays'!B:B),""),IFERROR(WORKDAY(IF(B30="Q",IF(WEEKDAY(F30+82)=7,F30+82+2,IF(WEEKDAY(F30+82)=1,F30+82+1,F30+82)),IF(B30="M",IF(WEEKDAY(F30+44)=7,F30+44+2,IF(WEEKDAY(F30+44)=1,F30+44+1,F30+44)),IF(B30="B",IF(WEEKDAY(F30+35)=7,F30+35+2,IF(WEEKDAY(F30+35)=1,F30+35+1,F30+35)),IF(B30="R",IF(WEEKDAY(F30+10)=7,F30+9,IF(WEEKDAY(F30+10)=1,F30+10+1,F30+10)),"")))),0,'Public holidays'!B:B),""))</f>
        <v>46286</v>
      </c>
      <c r="I30" s="21">
        <f>IF(B30="Q",WORKDAY(H30,9,'Public holidays'!B:B),IF(B30="B",WORKDAY(H30,2,'Public holidays'!B:B),IF(B30="R",WORKDAY(F30+14,1,'Public holidays'!B:B),IF(B30="M",WORKDAY(H30,4,'Public holidays'!B:B),""))))</f>
        <v>46297</v>
      </c>
      <c r="J30" s="52" t="str">
        <f t="shared" si="4"/>
        <v/>
      </c>
      <c r="K30" s="64" t="str">
        <f>_xlfn.CONCAT("Q1-",TEXT(VALUE(RIGHT(($B$1),2))-4,0)," to Q1-",TEXT(VALUE(RIGHT(($B$1),2)),0),"; Jan-",TEXT(VALUE(RIGHT(($B$1),2))-4,0)," to Jun-",TEXT(VALUE(RIGHT(($B$1),2)),0))</f>
        <v>Q1-22 to Q1-26; Jan-22 to Jun-26</v>
      </c>
      <c r="L30" s="51"/>
      <c r="M30" s="28"/>
    </row>
    <row r="31" spans="2:13" ht="12">
      <c r="B31" s="16" t="s">
        <v>7</v>
      </c>
      <c r="C31" s="15" t="s">
        <v>6</v>
      </c>
      <c r="D31" s="15" t="s">
        <v>44</v>
      </c>
      <c r="E31" s="15" t="str">
        <f t="shared" si="0"/>
        <v>31/08/2026</v>
      </c>
      <c r="F31" s="14">
        <f t="shared" si="1"/>
        <v>46265</v>
      </c>
      <c r="G31" s="14">
        <f t="shared" ref="G31:G45" si="5">IF(OR(B31="Q",B31="S"),"Q"&amp;ROUNDUP(MONTH(F31)/3,0)&amp;"-"&amp;YEAR(F31),F31)</f>
        <v>46265</v>
      </c>
      <c r="H31" s="45">
        <f>IF(COUNTIF('Public holidays'!B:B,IFERROR(WORKDAY(IF(B31="Q",IF(WEEKDAY(F31+82)=7,F31+82+2,IF(WEEKDAY(F31+82)=1,F31+82+1,F31+82)),IF(B31="M",IF(WEEKDAY(F31+44)=7,F31+44+2,IF(WEEKDAY(F31+44)=1,F31+44+1,F31+44)),IF(B31="B",IF(WEEKDAY(F31+35)=7,F31+35+2,IF(WEEKDAY(F31+35)=1,F31+35+1,F31+35)),IF(B31="R",IF(WEEKDAY(F31+10)=7,F31+9,IF(WEEKDAY(F31+10)=1,F31+10+1,F31+10)),"")))),0,'Public holidays'!B:B),"")),IFERROR(WORKDAY(IF(B31="Q",IF(WEEKDAY(F31+82)=7,F31+82+2,IF(WEEKDAY(F31+82)=1,F31+82+1,F31+82)),IF(B31="M",IF(WEEKDAY(F31+44)=7,F31+44+2,IF(WEEKDAY(F31+44)=1,F31+44+1,F31+44)),IF(B31="B",IF(WEEKDAY(F31+35)=7,F31+35+2,IF(WEEKDAY(F31+35)=1,F31+35+1,F31+35)),IF(B31="R",IF(WEEKDAY(F31+10)=7,F31+9,IF(WEEKDAY(F31+10)=1,F31+10+1,F31+10)),"")))),1,'Public holidays'!B:B),""),IFERROR(WORKDAY(IF(B31="Q",IF(WEEKDAY(F31+82)=7,F31+82+2,IF(WEEKDAY(F31+82)=1,F31+82+1,F31+82)),IF(B31="M",IF(WEEKDAY(F31+44)=7,F31+44+2,IF(WEEKDAY(F31+44)=1,F31+44+1,F31+44)),IF(B31="B",IF(WEEKDAY(F31+35)=7,F31+35+2,IF(WEEKDAY(F31+35)=1,F31+35+1,F31+35)),IF(B31="R",IF(WEEKDAY(F31+10)=7,F31+9,IF(WEEKDAY(F31+10)=1,F31+10+1,F31+10)),"")))),0,'Public holidays'!B:B),""))</f>
        <v>46300</v>
      </c>
      <c r="I31" s="45">
        <f>IF(B31="Q",WORKDAY(H31,9,'Public holidays'!B:B),IF(B31="B",WORKDAY(H31,2,'Public holidays'!B:B),IF(B31="R",WORKDAY(F31+14,1,'Public holidays'!B:B),IF(B31="M",WORKDAY(H31,4,'Public holidays'!B:B),""))))</f>
        <v>46302</v>
      </c>
      <c r="J31" s="36" t="str">
        <f t="shared" si="4"/>
        <v>All</v>
      </c>
      <c r="K31" s="37" t="str">
        <f>IF(B31="Q","",IF(B31="B",J31,IF(B31="S","",IF(B31="R",TEXT(J31,"MMM-JJ")&amp;" to "&amp;TEXT(CONCATENATE(TEXT(MONTH(J31)+2,0),"/",TEXT(VALUE(RIGHT(($B$1),4))-1,0)),"MMM-JJ"),IF(AND(B31 = "M",J31&lt;&gt; "No revisions"),TEXT(J31,"MMM-JJ")&amp;", "&amp;TEXT(CONCATENATE(TEXT(MONTH(J31)+1,0),"/",TEXT(VALUE(RIGHT(($B$1),4)),0)),"MMM-JJ"),"-")))))</f>
        <v>All</v>
      </c>
      <c r="L31" s="37"/>
      <c r="M31" s="28"/>
    </row>
    <row r="32" spans="2:13" ht="12">
      <c r="B32" s="12" t="s">
        <v>4</v>
      </c>
      <c r="C32" s="11" t="s">
        <v>3</v>
      </c>
      <c r="D32" s="11" t="s">
        <v>34</v>
      </c>
      <c r="E32" s="11" t="str">
        <f t="shared" si="0"/>
        <v>30/09/2026</v>
      </c>
      <c r="F32" s="10">
        <f t="shared" si="1"/>
        <v>46295</v>
      </c>
      <c r="G32" s="10">
        <f t="shared" si="5"/>
        <v>46295</v>
      </c>
      <c r="H32" s="9">
        <f>IF(COUNTIF('Public holidays'!B:B,IFERROR(WORKDAY(IF(B32="Q",IF(WEEKDAY(F32+82)=7,F32+82+2,IF(WEEKDAY(F32+82)=1,F32+82+1,F32+82)),IF(B32="M",IF(WEEKDAY(F32+44)=7,F32+44+2,IF(WEEKDAY(F32+44)=1,F32+44+1,F32+44)),IF(B32="B",IF(WEEKDAY(F32+35)=7,F32+35+2,IF(WEEKDAY(F32+35)=1,F32+35+1,F32+35)),IF(B32="R",IF(WEEKDAY(F32+10)=7,F32+9,IF(WEEKDAY(F32+10)=1,F32+10+1,F32+10)),"")))),0,'Public holidays'!B:B),"")),IFERROR(WORKDAY(IF(B32="Q",IF(WEEKDAY(F32+82)=7,F32+82+2,IF(WEEKDAY(F32+82)=1,F32+82+1,F32+82)),IF(B32="M",IF(WEEKDAY(F32+44)=7,F32+44+2,IF(WEEKDAY(F32+44)=1,F32+44+1,F32+44)),IF(B32="B",IF(WEEKDAY(F32+35)=7,F32+35+2,IF(WEEKDAY(F32+35)=1,F32+35+1,F32+35)),IF(B32="R",IF(WEEKDAY(F32+10)=7,F32+9,IF(WEEKDAY(F32+10)=1,F32+10+1,F32+10)),"")))),1,'Public holidays'!B:B),""),IFERROR(WORKDAY(IF(B32="Q",IF(WEEKDAY(F32+82)=7,F32+82+2,IF(WEEKDAY(F32+82)=1,F32+82+1,F32+82)),IF(B32="M",IF(WEEKDAY(F32+44)=7,F32+44+2,IF(WEEKDAY(F32+44)=1,F32+44+1,F32+44)),IF(B32="B",IF(WEEKDAY(F32+35)=7,F32+35+2,IF(WEEKDAY(F32+35)=1,F32+35+1,F32+35)),IF(B32="R",IF(WEEKDAY(F32+10)=7,F32+9,IF(WEEKDAY(F32+10)=1,F32+10+1,F32+10)),"")))),0,'Public holidays'!B:B),""))</f>
        <v>46304</v>
      </c>
      <c r="I32" s="9">
        <f>IF(B32="Q",WORKDAY(H32,9,'Public holidays'!B:B),IF(B32="B",WORKDAY(H32,2,'Public holidays'!B:B),IF(B32="R",WORKDAY(F32+14,1,'Public holidays'!B:B),IF(B32="M",WORKDAY(H32,4,'Public holidays'!B:B),""))))</f>
        <v>46310</v>
      </c>
      <c r="J32" s="38" t="str">
        <f t="shared" si="4"/>
        <v>7/2026</v>
      </c>
      <c r="K32" s="39" t="str">
        <f>IF(B32="Q","",IF(B32="B",J32,IF(B32="S","",IF(B32="R",TEXT(J32,"MMM-JJ")&amp;", "&amp;TEXT(CONCATENATE(TEXT(MONTH(J32)+1,0),"/",TEXT(VALUE(RIGHT(($B$1),4)),0)),"MMM-JJ"),IF(AND(B32 = "M",J32&lt;&gt; "No revisions"),TEXT(J32,"MMM-JJ")&amp;", "&amp;TEXT(CONCATENATE(TEXT(MONTH(J32)+1,0),"/",TEXT(VALUE(RIGHT(($B$1),4)),0)),"MMM-JJ"),"-")))))</f>
        <v>Jul-JJ, Aug-JJ</v>
      </c>
      <c r="L32" s="39"/>
      <c r="M32" s="28"/>
    </row>
    <row r="33" spans="2:13" ht="12">
      <c r="B33" s="8" t="s">
        <v>2</v>
      </c>
      <c r="C33" s="7" t="s">
        <v>1</v>
      </c>
      <c r="D33" s="7" t="s">
        <v>44</v>
      </c>
      <c r="E33" s="7" t="str">
        <f t="shared" si="0"/>
        <v>31/08/2026</v>
      </c>
      <c r="F33" s="6">
        <f t="shared" si="1"/>
        <v>46265</v>
      </c>
      <c r="G33" s="6">
        <f t="shared" si="5"/>
        <v>46265</v>
      </c>
      <c r="H33" s="5">
        <f>IF(COUNTIF('Public holidays'!B:B,IFERROR(WORKDAY(IF(B33="Q",IF(WEEKDAY(F33+82)=7,F33+82+2,IF(WEEKDAY(F33+82)=1,F33+82+1,F33+82)),IF(B33="M",IF(WEEKDAY(F33+44)=7,F33+44+2,IF(WEEKDAY(F33+44)=1,F33+44+1,F33+44)),IF(B33="B",IF(WEEKDAY(F33+35)=7,F33+35+2,IF(WEEKDAY(F33+35)=1,F33+35+1,F33+35)),IF(B33="R",IF(WEEKDAY(F33+10)=7,F33+9,IF(WEEKDAY(F33+10)=1,F33+10+1,F33+10)),"")))),0,'Public holidays'!B:B),"")),IFERROR(WORKDAY(IF(B33="Q",IF(WEEKDAY(F33+82)=7,F33+82+2,IF(WEEKDAY(F33+82)=1,F33+82+1,F33+82)),IF(B33="M",IF(WEEKDAY(F33+44)=7,F33+44+2,IF(WEEKDAY(F33+44)=1,F33+44+1,F33+44)),IF(B33="B",IF(WEEKDAY(F33+35)=7,F33+35+2,IF(WEEKDAY(F33+35)=1,F33+35+1,F33+35)),IF(B33="R",IF(WEEKDAY(F33+10)=7,F33+9,IF(WEEKDAY(F33+10)=1,F33+10+1,F33+10)),"")))),1,'Public holidays'!B:B),""),IFERROR(WORKDAY(IF(B33="Q",IF(WEEKDAY(F33+82)=7,F33+82+2,IF(WEEKDAY(F33+82)=1,F33+82+1,F33+82)),IF(B33="M",IF(WEEKDAY(F33+44)=7,F33+44+2,IF(WEEKDAY(F33+44)=1,F33+44+1,F33+44)),IF(B33="B",IF(WEEKDAY(F33+35)=7,F33+35+2,IF(WEEKDAY(F33+35)=1,F33+35+1,F33+35)),IF(B33="R",IF(WEEKDAY(F33+10)=7,F33+9,IF(WEEKDAY(F33+10)=1,F33+10+1,F33+10)),"")))),0,'Public holidays'!B:B),""))</f>
        <v>46309</v>
      </c>
      <c r="I33" s="5">
        <f>IF(B33="Q",WORKDAY(H33,9,'Public holidays'!B:B),IF(B33="B",WORKDAY(H33,2,'Public holidays'!B:B),IF(B33="R",WORKDAY(F33+14,1,'Public holidays'!B:B),IF(B33="M",WORKDAY(H33,4,'Public holidays'!B:B),""))))</f>
        <v>46315</v>
      </c>
      <c r="J33" s="41" t="str">
        <f t="shared" si="4"/>
        <v>7/2026</v>
      </c>
      <c r="K33" s="40" t="str">
        <f>IF(B33="Q","",IF(B33="B",J33,IF(B33="S","",IF(B33="R",TEXT(J33,"MMM-JJ")&amp;" to "&amp;TEXT(CONCATENATE(TEXT(MONTH(J33)+2,0),"/",TEXT(VALUE(RIGHT(($B$1),4))-1,0)),"MMM-JJ"),IF(AND(B33 = "M",J33&lt;&gt; "No revisions"),TEXT(J33,"MMM-JJ"),"-")))))</f>
        <v>Jul-JJ</v>
      </c>
      <c r="L33" s="40"/>
      <c r="M33" s="28"/>
    </row>
    <row r="34" spans="2:13" ht="12">
      <c r="B34" s="16" t="s">
        <v>7</v>
      </c>
      <c r="C34" s="15" t="s">
        <v>6</v>
      </c>
      <c r="D34" s="15" t="s">
        <v>34</v>
      </c>
      <c r="E34" s="15" t="str">
        <f t="shared" si="0"/>
        <v>30/09/2026</v>
      </c>
      <c r="F34" s="14">
        <f t="shared" si="1"/>
        <v>46295</v>
      </c>
      <c r="G34" s="14">
        <f t="shared" si="5"/>
        <v>46295</v>
      </c>
      <c r="H34" s="13">
        <f>IF(COUNTIF('Public holidays'!B:B,IFERROR(WORKDAY(IF(B34="Q",IF(WEEKDAY(F34+82)=7,F34+82+2,IF(WEEKDAY(F34+82)=1,F34+82+1,F34+82)),IF(B34="M",IF(WEEKDAY(F34+44)=7,F34+44+2,IF(WEEKDAY(F34+44)=1,F34+44+1,F34+44)),IF(B34="B",IF(WEEKDAY(F34+35)=7,F34+35+2,IF(WEEKDAY(F34+35)=1,F34+35+1,F34+35)),IF(B34="R",IF(WEEKDAY(F34+10)=7,F34+9,IF(WEEKDAY(F34+10)=1,F34+10+1,F34+10)),"")))),0,'Public holidays'!B:B),"")),IFERROR(WORKDAY(IF(B34="Q",IF(WEEKDAY(F34+82)=7,F34+82+2,IF(WEEKDAY(F34+82)=1,F34+82+1,F34+82)),IF(B34="M",IF(WEEKDAY(F34+44)=7,F34+44+2,IF(WEEKDAY(F34+44)=1,F34+44+1,F34+44)),IF(B34="B",IF(WEEKDAY(F34+35)=7,F34+35+2,IF(WEEKDAY(F34+35)=1,F34+35+1,F34+35)),IF(B34="R",IF(WEEKDAY(F34+10)=7,F34+9,IF(WEEKDAY(F34+10)=1,F34+10+1,F34+10)),"")))),1,'Public holidays'!B:B),""),IFERROR(WORKDAY(IF(B34="Q",IF(WEEKDAY(F34+82)=7,F34+82+2,IF(WEEKDAY(F34+82)=1,F34+82+1,F34+82)),IF(B34="M",IF(WEEKDAY(F34+44)=7,F34+44+2,IF(WEEKDAY(F34+44)=1,F34+44+1,F34+44)),IF(B34="B",IF(WEEKDAY(F34+35)=7,F34+35+2,IF(WEEKDAY(F34+35)=1,F34+35+1,F34+35)),IF(B34="R",IF(WEEKDAY(F34+10)=7,F34+9,IF(WEEKDAY(F34+10)=1,F34+10+1,F34+10)),"")))),0,'Public holidays'!B:B),""))</f>
        <v>46330</v>
      </c>
      <c r="I34" s="13">
        <f>IF(B34="Q",WORKDAY(H34,9,'Public holidays'!B:B),IF(B34="B",WORKDAY(H34,2,'Public holidays'!B:B),IF(B34="R",WORKDAY(F34+14,1,'Public holidays'!B:B),IF(B34="M",WORKDAY(H34,4,'Public holidays'!B:B),""))))</f>
        <v>46332</v>
      </c>
      <c r="J34" s="36" t="str">
        <f t="shared" si="4"/>
        <v>All</v>
      </c>
      <c r="K34" s="37" t="str">
        <f>IF(B34="Q","",IF(B34="B",J34,IF(B34="S","",IF(B34="R",TEXT(J34,"MMM-JJ")&amp;" to "&amp;TEXT(CONCATENATE(TEXT(MONTH(J34)+2,0),"/",TEXT(VALUE(RIGHT(($B$1),4))-1,0)),"MMM-JJ"),IF(AND(B34 = "M",J34&lt;&gt; "No revisions"),TEXT(J34,"MMM-JJ")&amp;", "&amp;TEXT(CONCATENATE(TEXT(MONTH(J34)+1,0),"/",TEXT(VALUE(RIGHT(($B$1),4)),0)),"MMM-JJ"),"-")))))</f>
        <v>All</v>
      </c>
      <c r="L34" s="37"/>
      <c r="M34" s="28"/>
    </row>
    <row r="35" spans="2:13" ht="12">
      <c r="B35" s="12" t="s">
        <v>4</v>
      </c>
      <c r="C35" s="11" t="s">
        <v>3</v>
      </c>
      <c r="D35" s="11" t="s">
        <v>45</v>
      </c>
      <c r="E35" s="11" t="str">
        <f t="shared" si="0"/>
        <v>31/10/2026</v>
      </c>
      <c r="F35" s="10">
        <f t="shared" si="1"/>
        <v>46326</v>
      </c>
      <c r="G35" s="10">
        <f t="shared" si="5"/>
        <v>46326</v>
      </c>
      <c r="H35" s="9">
        <f>IF(COUNTIF('Public holidays'!B:B,IFERROR(WORKDAY(IF(B35="Q",IF(WEEKDAY(F35+82)=7,F35+82+2,IF(WEEKDAY(F35+82)=1,F35+82+1,F35+82)),IF(B35="M",IF(WEEKDAY(F35+44)=7,F35+44+2,IF(WEEKDAY(F35+44)=1,F35+44+1,F35+44)),IF(B35="B",IF(WEEKDAY(F35+35)=7,F35+35+2,IF(WEEKDAY(F35+35)=1,F35+35+1,F35+35)),IF(B35="R",IF(WEEKDAY(F35+10)=7,F35+9,IF(WEEKDAY(F35+10)=1,F35+10+1,F35+10)),"")))),0,'Public holidays'!B:B),"")),IFERROR(WORKDAY(IF(B35="Q",IF(WEEKDAY(F35+82)=7,F35+82+2,IF(WEEKDAY(F35+82)=1,F35+82+1,F35+82)),IF(B35="M",IF(WEEKDAY(F35+44)=7,F35+44+2,IF(WEEKDAY(F35+44)=1,F35+44+1,F35+44)),IF(B35="B",IF(WEEKDAY(F35+35)=7,F35+35+2,IF(WEEKDAY(F35+35)=1,F35+35+1,F35+35)),IF(B35="R",IF(WEEKDAY(F35+10)=7,F35+9,IF(WEEKDAY(F35+10)=1,F35+10+1,F35+10)),"")))),1,'Public holidays'!B:B),""),IFERROR(WORKDAY(IF(B35="Q",IF(WEEKDAY(F35+82)=7,F35+82+2,IF(WEEKDAY(F35+82)=1,F35+82+1,F35+82)),IF(B35="M",IF(WEEKDAY(F35+44)=7,F35+44+2,IF(WEEKDAY(F35+44)=1,F35+44+1,F35+44)),IF(B35="B",IF(WEEKDAY(F35+35)=7,F35+35+2,IF(WEEKDAY(F35+35)=1,F35+35+1,F35+35)),IF(B35="R",IF(WEEKDAY(F35+10)=7,F35+9,IF(WEEKDAY(F35+10)=1,F35+10+1,F35+10)),"")))),0,'Public holidays'!B:B),""))</f>
        <v>46336</v>
      </c>
      <c r="I35" s="9">
        <f>IF(B35="Q",WORKDAY(H35,9,'Public holidays'!B:B),IF(B35="B",WORKDAY(H35,2,'Public holidays'!B:B),IF(B35="R",WORKDAY(F35+14,1,'Public holidays'!B:B),IF(B35="M",WORKDAY(H35,4,'Public holidays'!B:B),""))))</f>
        <v>46342</v>
      </c>
      <c r="J35" s="38" t="str">
        <f>IF(AND(B32="M",B33="Q"),"No revisions",IF(B32="M",MONTH(G32)-1&amp;"/"&amp;TEXT(VALUE(RIGHT(($B$1),4)),0),IF(B32="R",MONTH(G32)-2&amp;"/"&amp;TEXT(VALUE(RIGHT(($B$1),4)),0),IF(B32 = "B","All",""))))</f>
        <v>7/2026</v>
      </c>
      <c r="K35" s="39" t="str">
        <f>IF(B35="Q","",IF(B35="B",J35,IF(B35="S","",IF(B35="R",TEXT(J35,"MMM-JJ")&amp;" to "&amp;TEXT(CONCATENATE(TEXT(MONTH(J35)+2,0),"/",TEXT(VALUE(RIGHT(($B$1),4)),0)),"MMM-JJ"),IF(AND(B35 = "M",J35&lt;&gt; "No revisions"),TEXT(J35,"MMM-JJ")&amp;", "&amp;TEXT(CONCATENATE(TEXT(MONTH(J35)+1,0),"/",TEXT(VALUE(RIGHT(($B$1),4)),0)),"MMM-JJ"),"-")))))</f>
        <v>Jul-JJ to Sep-JJ</v>
      </c>
      <c r="L35" s="39"/>
      <c r="M35" s="28"/>
    </row>
    <row r="36" spans="2:13" ht="12">
      <c r="B36" s="8" t="s">
        <v>2</v>
      </c>
      <c r="C36" s="7" t="s">
        <v>1</v>
      </c>
      <c r="D36" s="7" t="s">
        <v>34</v>
      </c>
      <c r="E36" s="7" t="str">
        <f t="shared" si="0"/>
        <v>30/09/2026</v>
      </c>
      <c r="F36" s="6">
        <f t="shared" si="1"/>
        <v>46295</v>
      </c>
      <c r="G36" s="6">
        <f t="shared" si="5"/>
        <v>46295</v>
      </c>
      <c r="H36" s="5">
        <f>IF(COUNTIF('Public holidays'!B:B,IFERROR(WORKDAY(IF(B36="Q",IF(WEEKDAY(F36+82)=7,F36+82+2,IF(WEEKDAY(F36+82)=1,F36+82+1,F36+82)),IF(B36="M",IF(WEEKDAY(F36+44)=7,F36+44+2,IF(WEEKDAY(F36+44)=1,F36+44+1,F36+44)),IF(B36="B",IF(WEEKDAY(F36+35)=7,F36+35+2,IF(WEEKDAY(F36+35)=1,F36+35+1,F36+35)),IF(B36="R",IF(WEEKDAY(F36+10)=7,F36+9,IF(WEEKDAY(F36+10)=1,F36+10+1,F36+10)),"")))),0,'Public holidays'!B:B),"")),IFERROR(WORKDAY(IF(B36="Q",IF(WEEKDAY(F36+82)=7,F36+82+2,IF(WEEKDAY(F36+82)=1,F36+82+1,F36+82)),IF(B36="M",IF(WEEKDAY(F36+44)=7,F36+44+2,IF(WEEKDAY(F36+44)=1,F36+44+1,F36+44)),IF(B36="B",IF(WEEKDAY(F36+35)=7,F36+35+2,IF(WEEKDAY(F36+35)=1,F36+35+1,F36+35)),IF(B36="R",IF(WEEKDAY(F36+10)=7,F36+9,IF(WEEKDAY(F36+10)=1,F36+10+1,F36+10)),"")))),1,'Public holidays'!B:B),""),IFERROR(WORKDAY(IF(B36="Q",IF(WEEKDAY(F36+82)=7,F36+82+2,IF(WEEKDAY(F36+82)=1,F36+82+1,F36+82)),IF(B36="M",IF(WEEKDAY(F36+44)=7,F36+44+2,IF(WEEKDAY(F36+44)=1,F36+44+1,F36+44)),IF(B36="B",IF(WEEKDAY(F36+35)=7,F36+35+2,IF(WEEKDAY(F36+35)=1,F36+35+1,F36+35)),IF(B36="R",IF(WEEKDAY(F36+10)=7,F36+9,IF(WEEKDAY(F36+10)=1,F36+10+1,F36+10)),"")))),0,'Public holidays'!B:B),""))</f>
        <v>46339</v>
      </c>
      <c r="I36" s="5">
        <f>IF(B36="Q",WORKDAY(H36,9,'Public holidays'!B:B),IF(B36="B",WORKDAY(H36,2,'Public holidays'!B:B),IF(B36="R",WORKDAY(F36+14,1,'Public holidays'!B:B),IF(B36="M",WORKDAY(H36,4,'Public holidays'!B:B),""))))</f>
        <v>46345</v>
      </c>
      <c r="J36" s="41" t="str">
        <f>IF(AND(B36="M",B37="Q"),"No revisions",IF(B36="M",MONTH(G36)-2&amp;"/"&amp;TEXT(VALUE(RIGHT(($B$1),4)),0),IF(B36="R",MONTH(G36)-2&amp;"/"&amp;TEXT(VALUE(RIGHT(($B$1),4)),0),IF(B36 = "B","All",""))))</f>
        <v>7/2026</v>
      </c>
      <c r="K36" s="40" t="str">
        <f>IF(B36="Q","",IF(B36="B",J36,IF(B36="S","",IF(B36="R",TEXT(J36,"MMM-JJ")&amp;" to "&amp;TEXT(CONCATENATE(TEXT(MONTH(J36)+2,0),"/",TEXT(VALUE(RIGHT(($B$1),4))-1,0)),"MMM-JJ"),IF(AND(B36 = "M",J36&lt;&gt; "No revisions"),TEXT(J36,"MMM-JJ")&amp;", "&amp;TEXT(CONCATENATE(TEXT(MONTH(J36)+1,0),"/",TEXT(VALUE(RIGHT(($B$1),4)),0)),"MMM-JJ"),"-")))))</f>
        <v>Jul-JJ, Aug-JJ</v>
      </c>
      <c r="L36" s="40"/>
      <c r="M36" s="28"/>
    </row>
    <row r="37" spans="2:13" ht="12">
      <c r="B37" s="16" t="s">
        <v>7</v>
      </c>
      <c r="C37" s="15" t="s">
        <v>6</v>
      </c>
      <c r="D37" s="15" t="s">
        <v>45</v>
      </c>
      <c r="E37" s="15" t="str">
        <f t="shared" si="0"/>
        <v>31/10/2026</v>
      </c>
      <c r="F37" s="14">
        <f t="shared" si="1"/>
        <v>46326</v>
      </c>
      <c r="G37" s="14">
        <f t="shared" si="5"/>
        <v>46326</v>
      </c>
      <c r="H37" s="13">
        <f>IF(COUNTIF('Public holidays'!B:B,IFERROR(WORKDAY(IF(B37="Q",IF(WEEKDAY(F37+82)=7,F37+82+2,IF(WEEKDAY(F37+82)=1,F37+82+1,F37+82)),IF(B37="M",IF(WEEKDAY(F37+44)=7,F37+44+2,IF(WEEKDAY(F37+44)=1,F37+44+1,F37+44)),IF(B37="B",IF(WEEKDAY(F37+35)=7,F37+35+2,IF(WEEKDAY(F37+35)=1,F37+35+1,F37+35)),IF(B37="R",IF(WEEKDAY(F37+10)=7,F37+9,IF(WEEKDAY(F37+10)=1,F37+10+1,F37+10)),"")))),0,'Public holidays'!B:B),"")),IFERROR(WORKDAY(IF(B37="Q",IF(WEEKDAY(F37+82)=7,F37+82+2,IF(WEEKDAY(F37+82)=1,F37+82+1,F37+82)),IF(B37="M",IF(WEEKDAY(F37+44)=7,F37+44+2,IF(WEEKDAY(F37+44)=1,F37+44+1,F37+44)),IF(B37="B",IF(WEEKDAY(F37+35)=7,F37+35+2,IF(WEEKDAY(F37+35)=1,F37+35+1,F37+35)),IF(B37="R",IF(WEEKDAY(F37+10)=7,F37+9,IF(WEEKDAY(F37+10)=1,F37+10+1,F37+10)),"")))),1,'Public holidays'!B:B),""),IFERROR(WORKDAY(IF(B37="Q",IF(WEEKDAY(F37+82)=7,F37+82+2,IF(WEEKDAY(F37+82)=1,F37+82+1,F37+82)),IF(B37="M",IF(WEEKDAY(F37+44)=7,F37+44+2,IF(WEEKDAY(F37+44)=1,F37+44+1,F37+44)),IF(B37="B",IF(WEEKDAY(F37+35)=7,F37+35+2,IF(WEEKDAY(F37+35)=1,F37+35+1,F37+35)),IF(B37="R",IF(WEEKDAY(F37+10)=7,F37+9,IF(WEEKDAY(F37+10)=1,F37+10+1,F37+10)),"")))),0,'Public holidays'!B:B),""))</f>
        <v>46363</v>
      </c>
      <c r="I37" s="13">
        <f>IF(B37="Q",WORKDAY(H37,9,'Public holidays'!B:B),IF(B37="B",WORKDAY(H37,2,'Public holidays'!B:B),IF(B37="R",WORKDAY(F37+14,1,'Public holidays'!B:B),IF(B37="M",WORKDAY(H37,4,'Public holidays'!B:B),""))))</f>
        <v>46365</v>
      </c>
      <c r="J37" s="36" t="str">
        <f>IF(AND(B37="M",B38="Q"),"No revisions",IF(B37="M",MONTH(G37)-1&amp;"/"&amp;TEXT(VALUE(RIGHT(($B$1),4)),0),IF(B37="R",MONTH(G37)-2&amp;"/"&amp;TEXT(VALUE(RIGHT(($B$1),4)),0),IF(B37 = "B","All",""))))</f>
        <v>All</v>
      </c>
      <c r="K37" s="37" t="str">
        <f>IF(B37="Q","",IF(B37="B",J37,IF(B37="S","",IF(B37="R",TEXT(J37,"MMM-JJ")&amp;" to "&amp;TEXT(CONCATENATE(TEXT(MONTH(J37)+2,0),"/",TEXT(VALUE(RIGHT(($B$1),4))-1,0)),"MMM-JJ"),IF(AND(B37 = "M",J37&lt;&gt; "No revisions"),TEXT(J37,"MMM-JJ")&amp;", "&amp;TEXT(CONCATENATE(TEXT(MONTH(J37)+1,0),"/",TEXT(VALUE(RIGHT(($B$1),4)),0)),"MMM-JJ"),"-")))))</f>
        <v>All</v>
      </c>
      <c r="L37" s="37"/>
      <c r="M37" s="28"/>
    </row>
    <row r="38" spans="2:13" ht="12">
      <c r="B38" s="12" t="s">
        <v>4</v>
      </c>
      <c r="C38" s="11" t="s">
        <v>3</v>
      </c>
      <c r="D38" s="11" t="s">
        <v>35</v>
      </c>
      <c r="E38" s="11" t="str">
        <f t="shared" si="0"/>
        <v>30/11/2026</v>
      </c>
      <c r="F38" s="10">
        <f t="shared" si="1"/>
        <v>46356</v>
      </c>
      <c r="G38" s="10">
        <f t="shared" si="5"/>
        <v>46356</v>
      </c>
      <c r="H38" s="9">
        <f>IF(COUNTIF('Public holidays'!B:B,IFERROR(WORKDAY(IF(B38="Q",IF(WEEKDAY(F38+82)=7,F38+82+2,IF(WEEKDAY(F38+82)=1,F38+82+1,F38+82)),IF(B38="M",IF(WEEKDAY(F38+44)=7,F38+44+2,IF(WEEKDAY(F38+44)=1,F38+44+1,F38+44)),IF(B38="B",IF(WEEKDAY(F38+35)=7,F38+35+2,IF(WEEKDAY(F38+35)=1,F38+35+1,F38+35)),IF(B38="R",IF(WEEKDAY(F38+10)=7,F38+9,IF(WEEKDAY(F38+10)=1,F38+10+1,F38+10)),"")))),0,'Public holidays'!B:B),"")),IFERROR(WORKDAY(IF(B38="Q",IF(WEEKDAY(F38+82)=7,F38+82+2,IF(WEEKDAY(F38+82)=1,F38+82+1,F38+82)),IF(B38="M",IF(WEEKDAY(F38+44)=7,F38+44+2,IF(WEEKDAY(F38+44)=1,F38+44+1,F38+44)),IF(B38="B",IF(WEEKDAY(F38+35)=7,F38+35+2,IF(WEEKDAY(F38+35)=1,F38+35+1,F38+35)),IF(B38="R",IF(WEEKDAY(F38+10)=7,F38+9,IF(WEEKDAY(F38+10)=1,F38+10+1,F38+10)),"")))),1,'Public holidays'!B:B),""),IFERROR(WORKDAY(IF(B38="Q",IF(WEEKDAY(F38+82)=7,F38+82+2,IF(WEEKDAY(F38+82)=1,F38+82+1,F38+82)),IF(B38="M",IF(WEEKDAY(F38+44)=7,F38+44+2,IF(WEEKDAY(F38+44)=1,F38+44+1,F38+44)),IF(B38="B",IF(WEEKDAY(F38+35)=7,F38+35+2,IF(WEEKDAY(F38+35)=1,F38+35+1,F38+35)),IF(B38="R",IF(WEEKDAY(F38+10)=7,F38+9,IF(WEEKDAY(F38+10)=1,F38+10+1,F38+10)),"")))),0,'Public holidays'!B:B),""))</f>
        <v>46366</v>
      </c>
      <c r="I38" s="9">
        <f>IF(B38="Q",WORKDAY(H38,9,'Public holidays'!B:B),IF(B38="B",WORKDAY(H38,2,'Public holidays'!B:B),IF(B38="R",WORKDAY(F38+14,1,'Public holidays'!B:B),IF(B38="M",WORKDAY(H38,4,'Public holidays'!B:B),""))))</f>
        <v>46371</v>
      </c>
      <c r="J38" s="38" t="str">
        <f>IF(B38="M",MONTH(G35)-1&amp;"/"&amp;TEXT(VALUE(RIGHT(($B$1),4)),0),IF(B38="R",J35,""))</f>
        <v>7/2026</v>
      </c>
      <c r="K38" s="39">
        <f>EDATE(J38, 3)</f>
        <v>46296</v>
      </c>
      <c r="L38" s="39"/>
      <c r="M38" s="28"/>
    </row>
    <row r="39" spans="2:13" ht="12">
      <c r="B39" s="8" t="s">
        <v>2</v>
      </c>
      <c r="C39" s="7" t="s">
        <v>1</v>
      </c>
      <c r="D39" s="7" t="s">
        <v>45</v>
      </c>
      <c r="E39" s="7" t="str">
        <f t="shared" si="0"/>
        <v>31/10/2026</v>
      </c>
      <c r="F39" s="6">
        <f t="shared" si="1"/>
        <v>46326</v>
      </c>
      <c r="G39" s="6">
        <f t="shared" si="5"/>
        <v>46326</v>
      </c>
      <c r="H39" s="5">
        <f>IF(COUNTIF('Public holidays'!B:B,IFERROR(WORKDAY(IF(B39="Q",IF(WEEKDAY(F39+82)=7,F39+82+2,IF(WEEKDAY(F39+82)=1,F39+82+1,F39+82)),IF(B39="M",IF(WEEKDAY(F39+44)=7,F39+44+2,IF(WEEKDAY(F39+44)=1,F39+44+1,F39+44)),IF(B39="B",IF(WEEKDAY(F39+35)=7,F39+35+2,IF(WEEKDAY(F39+35)=1,F39+35+1,F39+35)),IF(B39="R",IF(WEEKDAY(F39+10)=7,F39+9,IF(WEEKDAY(F39+10)=1,F39+10+1,F39+10)),"")))),0,'Public holidays'!B:B),"")),IFERROR(WORKDAY(IF(B39="Q",IF(WEEKDAY(F39+82)=7,F39+82+2,IF(WEEKDAY(F39+82)=1,F39+82+1,F39+82)),IF(B39="M",IF(WEEKDAY(F39+44)=7,F39+44+2,IF(WEEKDAY(F39+44)=1,F39+44+1,F39+44)),IF(B39="B",IF(WEEKDAY(F39+35)=7,F39+35+2,IF(WEEKDAY(F39+35)=1,F39+35+1,F39+35)),IF(B39="R",IF(WEEKDAY(F39+10)=7,F39+9,IF(WEEKDAY(F39+10)=1,F39+10+1,F39+10)),"")))),1,'Public holidays'!B:B),""),IFERROR(WORKDAY(IF(B39="Q",IF(WEEKDAY(F39+82)=7,F39+82+2,IF(WEEKDAY(F39+82)=1,F39+82+1,F39+82)),IF(B39="M",IF(WEEKDAY(F39+44)=7,F39+44+2,IF(WEEKDAY(F39+44)=1,F39+44+1,F39+44)),IF(B39="B",IF(WEEKDAY(F39+35)=7,F39+35+2,IF(WEEKDAY(F39+35)=1,F39+35+1,F39+35)),IF(B39="R",IF(WEEKDAY(F39+10)=7,F39+9,IF(WEEKDAY(F39+10)=1,F39+10+1,F39+10)),"")))),0,'Public holidays'!B:B),""))</f>
        <v>46370</v>
      </c>
      <c r="I39" s="5">
        <f>IF(B39="Q",WORKDAY(H39,9,'Public holidays'!B:B),IF(B39="B",WORKDAY(H39,2,'Public holidays'!B:B),IF(B39="R",WORKDAY(F39+14,1,'Public holidays'!B:B),IF(B39="M",WORKDAY(H39,4,'Public holidays'!B:B),""))))</f>
        <v>46374</v>
      </c>
      <c r="J39" s="41" t="str">
        <f>IF(AND(B39="M",B41="Q"),"No revisions",IF(B39="M",MONTH(G39)-1&amp;"/"&amp;TEXT(VALUE(RIGHT(($B$1),4)),0),IF(B39="R",MONTH(G39)-2&amp;"/"&amp;TEXT(VALUE(RIGHT(($B$1),4)),0),IF(B39 = "B","All",""))))</f>
        <v>No revisions</v>
      </c>
      <c r="K39" s="40" t="str">
        <f>IF(B39="Q","",IF(B39="B",J39,IF(B39="S","",IF(B39="R",TEXT(J39,"MMM-JJ")&amp;" to "&amp;TEXT(CONCATENATE(TEXT(MONTH(J39)+2,0),"/",TEXT(VALUE(RIGHT(($B$1),4))-1,0)),"MMM-JJ"),IF(AND(B39 = "M",J39&lt;&gt; "No revisions"),TEXT(J39,"MMM-JJ")&amp;", "&amp;TEXT(CONCATENATE(TEXT(MONTH(J39)+1,0),"/",TEXT(VALUE(RIGHT(($B$1),4)),0)),"MMM-JJ"),"-")))))</f>
        <v>-</v>
      </c>
      <c r="L39" s="40"/>
      <c r="M39" s="28"/>
    </row>
    <row r="40" spans="2:13" ht="12">
      <c r="B40" s="20" t="s">
        <v>9</v>
      </c>
      <c r="C40" s="19" t="s">
        <v>51</v>
      </c>
      <c r="D40" s="19" t="s">
        <v>46</v>
      </c>
      <c r="E40" s="19" t="str">
        <f>CONCATENATE(D40,RIGHT($B$1,4))</f>
        <v>01/06/2026</v>
      </c>
      <c r="F40" s="18">
        <f>VALUE(E40)</f>
        <v>46174</v>
      </c>
      <c r="G40" s="18" t="str">
        <f>IF(OR(B40="Q",B40="S"),"Q"&amp;ROUNDUP(MONTH(F40)/3,0)&amp;"-"&amp;YEAR(F40),F40)</f>
        <v>Q2-2026</v>
      </c>
      <c r="H40" s="17">
        <v>46371</v>
      </c>
      <c r="I40" s="17" t="s">
        <v>52</v>
      </c>
      <c r="J40" s="33" t="str">
        <f>IF(AND(B40="M",B43="Q"),"No revisions",IF(B40="M",MONTH(G40)-1&amp;"/"&amp;TEXT(VALUE(RIGHT(($B$1),4)),0),IF(B40="R",MONTH(G40)-2&amp;"/"&amp;TEXT(VALUE(RIGHT(($B$1),4)),0),IF(B40 = "B","All",""))))</f>
        <v/>
      </c>
      <c r="K40" s="63" t="str">
        <f>IF(B40="Q","",IF(B40="B",J40,IF(B40="S","",IF(B40="R",TEXT(J40,"MMM-JJ")&amp;" to "&amp;TEXT(CONCATENATE(TEXT(MONTH(J40)+2,0),"/",TEXT(VALUE(RIGHT(($B$1),4))-1,0)),"MMM-JJ"),IF(AND(B40 = "M",J40&lt;&gt; "No revisions"),TEXT(J40,"MMM-JJ")&amp;", "&amp;TEXT(CONCATENATE(TEXT(MONTH(J40)+1,0),"/",TEXT(VALUE(RIGHT(($B$1),4)),0)),"MMM-JJ"),"-")))))</f>
        <v/>
      </c>
      <c r="L40" s="34"/>
      <c r="M40" s="28"/>
    </row>
    <row r="41" spans="2:13" ht="11.7" customHeight="1">
      <c r="B41" s="24" t="s">
        <v>11</v>
      </c>
      <c r="C41" s="23" t="s">
        <v>10</v>
      </c>
      <c r="D41" s="23" t="s">
        <v>34</v>
      </c>
      <c r="E41" s="23" t="str">
        <f t="shared" si="0"/>
        <v>30/09/2026</v>
      </c>
      <c r="F41" s="22">
        <f t="shared" si="1"/>
        <v>46295</v>
      </c>
      <c r="G41" s="22" t="str">
        <f t="shared" si="5"/>
        <v>Q3-2026</v>
      </c>
      <c r="H41" s="21">
        <f>IF(COUNTIF('Public holidays'!B:B,IFERROR(WORKDAY(IF(B41="Q",IF(WEEKDAY(F41+82)=7,F41+82+2,IF(WEEKDAY(F41+82)=1,F41+82+1,F41+82)),IF(B41="M",IF(WEEKDAY(F41+44)=7,F41+44+2,IF(WEEKDAY(F41+44)=1,F41+44+1,F41+44)),IF(B41="B",IF(WEEKDAY(F41+35)=7,F41+35+2,IF(WEEKDAY(F41+35)=1,F41+35+1,F41+35)),IF(B41="R",IF(WEEKDAY(F41+10)=7,F41+9,IF(WEEKDAY(F41+10)=1,F41+10+1,F41+10)),"")))),0,'Public holidays'!B:B),"")),IFERROR(WORKDAY(IF(B41="Q",IF(WEEKDAY(F41+82)=7,F41+82+2,IF(WEEKDAY(F41+82)=1,F41+82+1,F41+82)),IF(B41="M",IF(WEEKDAY(F41+44)=7,F41+44+2,IF(WEEKDAY(F41+44)=1,F41+44+1,F41+44)),IF(B41="B",IF(WEEKDAY(F41+35)=7,F41+35+2,IF(WEEKDAY(F41+35)=1,F41+35+1,F41+35)),IF(B41="R",IF(WEEKDAY(F41+10)=7,F41+9,IF(WEEKDAY(F41+10)=1,F41+10+1,F41+10)),"")))),1,'Public holidays'!B:B),""),IFERROR(WORKDAY(IF(B41="Q",IF(WEEKDAY(F41+82)=7,F41+82+2,IF(WEEKDAY(F41+82)=1,F41+82+1,F41+82)),IF(B41="M",IF(WEEKDAY(F41+44)=7,F41+44+2,IF(WEEKDAY(F41+44)=1,F41+44+1,F41+44)),IF(B41="B",IF(WEEKDAY(F41+35)=7,F41+35+2,IF(WEEKDAY(F41+35)=1,F41+35+1,F41+35)),IF(B41="R",IF(WEEKDAY(F41+10)=7,F41+9,IF(WEEKDAY(F41+10)=1,F41+10+1,F41+10)),"")))),0,'Public holidays'!B:B),""))</f>
        <v>46377</v>
      </c>
      <c r="I41" s="21">
        <v>46399</v>
      </c>
      <c r="J41" s="35" t="str">
        <f>IF(AND(B41="M",B42="Q"),"No revisions",IF(B41="M",MONTH(G41)-1&amp;"/"&amp;TEXT(VALUE(RIGHT(($B$1),4)),0),IF(B41="R",MONTH(G41)-2&amp;"/"&amp;TEXT(VALUE(RIGHT(($B$1),4)),0),IF(B41 = "B","All",""))))</f>
        <v/>
      </c>
      <c r="K41" s="62" t="str">
        <f>_xlfn.CONCAT("Q1-",TEXT(VALUE(RIGHT(($B$1),2))-3,0)," to Q2-",TEXT(VALUE(RIGHT(($B$1),2)),0),"; Jan-",TEXT(VALUE(RIGHT(($B$1),2))-3,0)," to Sep-",TEXT(VALUE(RIGHT(($B$1),2)),0))</f>
        <v>Q1-23 to Q2-26; Jan-23 to Sep-26</v>
      </c>
      <c r="L41" s="46"/>
      <c r="M41" s="60"/>
    </row>
    <row r="42" spans="2:13" ht="12">
      <c r="B42" s="16" t="s">
        <v>7</v>
      </c>
      <c r="C42" s="15" t="s">
        <v>6</v>
      </c>
      <c r="D42" s="15" t="s">
        <v>35</v>
      </c>
      <c r="E42" s="15" t="str">
        <f t="shared" si="0"/>
        <v>30/11/2026</v>
      </c>
      <c r="F42" s="14">
        <f t="shared" si="1"/>
        <v>46356</v>
      </c>
      <c r="G42" s="14">
        <f t="shared" si="5"/>
        <v>46356</v>
      </c>
      <c r="H42" s="13">
        <f>IF(COUNTIF('Public holidays'!B:B,IFERROR(WORKDAY(IF(B42="Q",IF(WEEKDAY(F42+82)=7,F42+82+2,IF(WEEKDAY(F42+82)=1,F42+82+1,F42+82)),IF(B42="M",IF(WEEKDAY(F42+44)=7,F42+44+2,IF(WEEKDAY(F42+44)=1,F42+44+1,F42+44)),IF(B42="B",IF(WEEKDAY(F42+35)=7,F42+35+2,IF(WEEKDAY(F42+35)=1,F42+35+1,F42+35)),IF(B42="R",IF(WEEKDAY(F42+10)=7,F42+9,IF(WEEKDAY(F42+10)=1,F42+10+1,F42+10)),"")))),0,'Public holidays'!B:B),"")),IFERROR(WORKDAY(IF(B42="Q",IF(WEEKDAY(F42+82)=7,F42+82+2,IF(WEEKDAY(F42+82)=1,F42+82+1,F42+82)),IF(B42="M",IF(WEEKDAY(F42+44)=7,F42+44+2,IF(WEEKDAY(F42+44)=1,F42+44+1,F42+44)),IF(B42="B",IF(WEEKDAY(F42+35)=7,F42+35+2,IF(WEEKDAY(F42+35)=1,F42+35+1,F42+35)),IF(B42="R",IF(WEEKDAY(F42+10)=7,F42+9,IF(WEEKDAY(F42+10)=1,F42+10+1,F42+10)),"")))),1,'Public holidays'!B:B),""),IFERROR(WORKDAY(IF(B42="Q",IF(WEEKDAY(F42+82)=7,F42+82+2,IF(WEEKDAY(F42+82)=1,F42+82+1,F42+82)),IF(B42="M",IF(WEEKDAY(F42+44)=7,F42+44+2,IF(WEEKDAY(F42+44)=1,F42+44+1,F42+44)),IF(B42="B",IF(WEEKDAY(F42+35)=7,F42+35+2,IF(WEEKDAY(F42+35)=1,F42+35+1,F42+35)),IF(B42="R",IF(WEEKDAY(F42+10)=7,F42+9,IF(WEEKDAY(F42+10)=1,F42+10+1,F42+10)),"")))),0,'Public holidays'!B:B),""))</f>
        <v>46391</v>
      </c>
      <c r="I42" s="13">
        <f>IF(B42="Q",WORKDAY(H42,9,'Public holidays'!B:B),IF(B42="B",WORKDAY(H42,2,'Public holidays'!B:B),IF(B42="R",WORKDAY(F42+14,1,'Public holidays'!B:B),IF(B42="M",WORKDAY(H42,4,'Public holidays'!B:B),""))))</f>
        <v>46393</v>
      </c>
      <c r="J42" s="36" t="str">
        <f>IF(AND(B42="M",B40="Q"),"No revisions",IF(B42="M",MONTH(G42)-1&amp;"/"&amp;TEXT(VALUE(RIGHT(($B$1),4)),0),IF(B42="R",MONTH(G42)-2&amp;"/"&amp;TEXT(VALUE(RIGHT(($B$1),4)),0),IF(B42 = "B","All",""))))</f>
        <v>All</v>
      </c>
      <c r="K42" s="37" t="str">
        <f>IF(B42="Q","",IF(B42="B",J42,IF(B42="S","",IF(B42="R",TEXT(J42,"MMM-JJ")&amp;" to "&amp;TEXT(CONCATENATE(TEXT(MONTH(J42)+2,0),"/",TEXT(VALUE(RIGHT(($B$1),4))-1,0)),"MMM-JJ"),IF(AND(B42 = "M",J42&lt;&gt; "No revisions"),TEXT(J42,"MMM-JJ")&amp;", "&amp;TEXT(CONCATENATE(TEXT(MONTH(J42)+1,0),"/",TEXT(VALUE(RIGHT(($B$1),4)),0)),"MMM-JJ"),"-")))))</f>
        <v>All</v>
      </c>
      <c r="L42" s="37"/>
      <c r="M42" s="28"/>
    </row>
    <row r="43" spans="2:13" ht="12">
      <c r="B43" s="12" t="s">
        <v>4</v>
      </c>
      <c r="C43" s="11" t="s">
        <v>3</v>
      </c>
      <c r="D43" s="11" t="s">
        <v>37</v>
      </c>
      <c r="E43" s="11" t="str">
        <f t="shared" si="0"/>
        <v>31/12/2026</v>
      </c>
      <c r="F43" s="10">
        <f t="shared" si="1"/>
        <v>46387</v>
      </c>
      <c r="G43" s="10">
        <f t="shared" si="5"/>
        <v>46387</v>
      </c>
      <c r="H43" s="9">
        <f>IF(COUNTIF('Public holidays'!B:B,IFERROR(WORKDAY(IF(B43="Q",IF(WEEKDAY(F43+82)=7,F43+82+2,IF(WEEKDAY(F43+82)=1,F43+82+1,F43+82)),IF(B43="M",IF(WEEKDAY(F43+44)=7,F43+44+2,IF(WEEKDAY(F43+44)=1,F43+44+1,F43+44)),IF(B43="B",IF(WEEKDAY(F43+35)=7,F43+35+2,IF(WEEKDAY(F43+35)=1,F43+35+1,F43+35)),IF(B43="R",IF(WEEKDAY(F43+10)=7,F43+9,IF(WEEKDAY(F43+10)=1,F43+10+1,F43+10)),"")))),0,'Public holidays'!B:B),"")),IFERROR(WORKDAY(IF(B43="Q",IF(WEEKDAY(F43+82)=7,F43+82+2,IF(WEEKDAY(F43+82)=1,F43+82+1,F43+82)),IF(B43="M",IF(WEEKDAY(F43+44)=7,F43+44+2,IF(WEEKDAY(F43+44)=1,F43+44+1,F43+44)),IF(B43="B",IF(WEEKDAY(F43+35)=7,F43+35+2,IF(WEEKDAY(F43+35)=1,F43+35+1,F43+35)),IF(B43="R",IF(WEEKDAY(F43+10)=7,F43+9,IF(WEEKDAY(F43+10)=1,F43+10+1,F43+10)),"")))),1,'Public holidays'!B:B),""),IFERROR(WORKDAY(IF(B43="Q",IF(WEEKDAY(F43+82)=7,F43+82+2,IF(WEEKDAY(F43+82)=1,F43+82+1,F43+82)),IF(B43="M",IF(WEEKDAY(F43+44)=7,F43+44+2,IF(WEEKDAY(F43+44)=1,F43+44+1,F43+44)),IF(B43="B",IF(WEEKDAY(F43+35)=7,F43+35+2,IF(WEEKDAY(F43+35)=1,F43+35+1,F43+35)),IF(B43="R",IF(WEEKDAY(F43+10)=7,F43+9,IF(WEEKDAY(F43+10)=1,F43+10+1,F43+10)),"")))),0,'Public holidays'!B:B),""))</f>
        <v>46398</v>
      </c>
      <c r="I43" s="9">
        <f>IF(B43="Q",WORKDAY(H43,9,'Public holidays'!B:B),IF(B43="B",WORKDAY(H43,2,'Public holidays'!B:B),IF(B43="R",WORKDAY(F43+14,1,'Public holidays'!B:B),IF(B43="M",WORKDAY(H43,4,'Public holidays'!B:B),""))))</f>
        <v>46402</v>
      </c>
      <c r="J43" s="38" t="str">
        <f>IF(AND(B43="M",B44="Q"),"No revisions",IF(B43="M",MONTH(G43)-1&amp;"/"&amp;TEXT(VALUE(RIGHT(($B$1),4)),0),IF(B43="R",MONTH(G43)-2&amp;"/"&amp;TEXT(VALUE(RIGHT(($B$1),4)),0),IF(B43 = "B","All",""))))</f>
        <v>10/2026</v>
      </c>
      <c r="K43" s="39" t="str">
        <f>IF(B43="Q","",IF(B43="B",J43,IF(B43="S","",IF(B43="R",TEXT(J43,"MMM-JJ")&amp;", "&amp;TEXT(CONCATENATE(TEXT(MONTH(J43)+1,0),"/",TEXT(VALUE(RIGHT(($B$1),4)),0)),"MMM-JJ"),IF(AND(B43 = "M",J43&lt;&gt; "No revisions"),TEXT(J43,"MMM-JJ")&amp;", "&amp;TEXT(CONCATENATE(TEXT(MONTH(J43)+1,0),"/",TEXT(VALUE(RIGHT(($B$1),4)),0)),"MMM-JJ"),"-")))))</f>
        <v>Oct-JJ, Nov-JJ</v>
      </c>
      <c r="L43" s="39"/>
      <c r="M43" s="28"/>
    </row>
    <row r="44" spans="2:13" ht="12">
      <c r="B44" s="8" t="s">
        <v>2</v>
      </c>
      <c r="C44" s="7" t="s">
        <v>1</v>
      </c>
      <c r="D44" s="7" t="s">
        <v>35</v>
      </c>
      <c r="E44" s="7" t="str">
        <f t="shared" si="0"/>
        <v>30/11/2026</v>
      </c>
      <c r="F44" s="6">
        <f t="shared" si="1"/>
        <v>46356</v>
      </c>
      <c r="G44" s="6">
        <f t="shared" si="5"/>
        <v>46356</v>
      </c>
      <c r="H44" s="5">
        <f>IF(COUNTIF('Public holidays'!B:B,IFERROR(WORKDAY(IF(B44="Q",IF(WEEKDAY(F44+82)=7,F44+82+2,IF(WEEKDAY(F44+82)=1,F44+82+1,F44+82)),IF(B44="M",IF(WEEKDAY(F44+44)=7,F44+44+2,IF(WEEKDAY(F44+44)=1,F44+44+1,F44+44)),IF(B44="B",IF(WEEKDAY(F44+35)=7,F44+35+2,IF(WEEKDAY(F44+35)=1,F44+35+1,F44+35)),IF(B44="R",IF(WEEKDAY(F44+10)=7,F44+9,IF(WEEKDAY(F44+10)=1,F44+10+1,F44+10)),"")))),0,'Public holidays'!B:B),"")),IFERROR(WORKDAY(IF(B44="Q",IF(WEEKDAY(F44+82)=7,F44+82+2,IF(WEEKDAY(F44+82)=1,F44+82+1,F44+82)),IF(B44="M",IF(WEEKDAY(F44+44)=7,F44+44+2,IF(WEEKDAY(F44+44)=1,F44+44+1,F44+44)),IF(B44="B",IF(WEEKDAY(F44+35)=7,F44+35+2,IF(WEEKDAY(F44+35)=1,F44+35+1,F44+35)),IF(B44="R",IF(WEEKDAY(F44+10)=7,F44+9,IF(WEEKDAY(F44+10)=1,F44+10+1,F44+10)),"")))),1,'Public holidays'!B:B),""),IFERROR(WORKDAY(IF(B44="Q",IF(WEEKDAY(F44+82)=7,F44+82+2,IF(WEEKDAY(F44+82)=1,F44+82+1,F44+82)),IF(B44="M",IF(WEEKDAY(F44+44)=7,F44+44+2,IF(WEEKDAY(F44+44)=1,F44+44+1,F44+44)),IF(B44="B",IF(WEEKDAY(F44+35)=7,F44+35+2,IF(WEEKDAY(F44+35)=1,F44+35+1,F44+35)),IF(B44="R",IF(WEEKDAY(F44+10)=7,F44+9,IF(WEEKDAY(F44+10)=1,F44+10+1,F44+10)),"")))),0,'Public holidays'!B:B),""))</f>
        <v>46400</v>
      </c>
      <c r="I44" s="5">
        <f>IF(B44="Q",WORKDAY(H44,9,'Public holidays'!B:B),IF(B44="B",WORKDAY(H44,2,'Public holidays'!B:B),IF(B44="R",WORKDAY(F44+14,1,'Public holidays'!B:B),IF(B44="M",WORKDAY(H44,4,'Public holidays'!B:B),""))))</f>
        <v>46406</v>
      </c>
      <c r="J44" s="41" t="str">
        <f>IF(AND(B44="M",B45="Q"),"No revisions",IF(B44="M",MONTH(G44)-1&amp;"/"&amp;TEXT(VALUE(RIGHT(($B$1),4)),0),IF(B44="R",MONTH(G44)-2&amp;"/"&amp;TEXT(VALUE(RIGHT(($B$1),4)),0),IF(B44 = "B","All",""))))</f>
        <v>10/2026</v>
      </c>
      <c r="K44" s="40" t="str">
        <f>IF(B44="Q","",IF(B44="B",J44,IF(B44="S","",IF(B44="R",TEXT(J44,"MMM-JJ")&amp;" to "&amp;TEXT(CONCATENATE(TEXT(MONTH(J44)+2,0),"/",TEXT(VALUE(RIGHT(($B$1),4))-1,0)),"MMM-JJ"),IF(AND(B44 = "M",J44&lt;&gt; "No revisions"),TEXT(J44,"MMM-JJ"),"-")))))</f>
        <v>Oct-JJ</v>
      </c>
      <c r="L44" s="40"/>
      <c r="M44" s="28"/>
    </row>
    <row r="45" spans="2:13" ht="11.1" customHeight="1">
      <c r="B45" s="16" t="s">
        <v>7</v>
      </c>
      <c r="C45" s="15" t="s">
        <v>6</v>
      </c>
      <c r="D45" s="15" t="s">
        <v>37</v>
      </c>
      <c r="E45" s="15" t="str">
        <f t="shared" si="0"/>
        <v>31/12/2026</v>
      </c>
      <c r="F45" s="14">
        <f t="shared" si="1"/>
        <v>46387</v>
      </c>
      <c r="G45" s="14">
        <f t="shared" si="5"/>
        <v>46387</v>
      </c>
      <c r="H45" s="13">
        <f>IF(COUNTIF('Public holidays'!B:B,IFERROR(WORKDAY(IF(B45="Q",IF(WEEKDAY(F45+82)=7,F45+82+2,IF(WEEKDAY(F45+82)=1,F45+82+1,F45+82)),IF(B45="M",IF(WEEKDAY(F45+44)=7,F45+44+2,IF(WEEKDAY(F45+44)=1,F45+44+1,F45+44)),IF(B45="B",IF(WEEKDAY(F45+35)=7,F45+35+2,IF(WEEKDAY(F45+35)=1,F45+35+1,F45+35)),IF(B45="R",IF(WEEKDAY(F45+10)=7,F45+9,IF(WEEKDAY(F45+10)=1,F45+10+1,F45+10)),"")))),0,'Public holidays'!B:B),"")),IFERROR(WORKDAY(IF(B45="Q",IF(WEEKDAY(F45+82)=7,F45+82+2,IF(WEEKDAY(F45+82)=1,F45+82+1,F45+82)),IF(B45="M",IF(WEEKDAY(F45+44)=7,F45+44+2,IF(WEEKDAY(F45+44)=1,F45+44+1,F45+44)),IF(B45="B",IF(WEEKDAY(F45+35)=7,F45+35+2,IF(WEEKDAY(F45+35)=1,F45+35+1,F45+35)),IF(B45="R",IF(WEEKDAY(F45+10)=7,F45+9,IF(WEEKDAY(F45+10)=1,F45+10+1,F45+10)),"")))),1,'Public holidays'!B:B),""),IFERROR(WORKDAY(IF(B45="Q",IF(WEEKDAY(F45+82)=7,F45+82+2,IF(WEEKDAY(F45+82)=1,F45+82+1,F45+82)),IF(B45="M",IF(WEEKDAY(F45+44)=7,F45+44+2,IF(WEEKDAY(F45+44)=1,F45+44+1,F45+44)),IF(B45="B",IF(WEEKDAY(F45+35)=7,F45+35+2,IF(WEEKDAY(F45+35)=1,F45+35+1,F45+35)),IF(B45="R",IF(WEEKDAY(F45+10)=7,F45+9,IF(WEEKDAY(F45+10)=1,F45+10+1,F45+10)),"")))),0,'Public holidays'!B:B),""))</f>
        <v>46422</v>
      </c>
      <c r="I45" s="13">
        <f>IF(B45="Q",WORKDAY(H45,9,'Public holidays'!B:B),IF(B45="B",WORKDAY(H45,2,'Public holidays'!B:B),IF(B45="R",WORKDAY(F45+14,1,'Public holidays'!B:B),IF(B45="M",WORKDAY(H45,4,'Public holidays'!B:B),""))))</f>
        <v>46426</v>
      </c>
      <c r="J45" s="36" t="str">
        <f>IF(B45 = "B","All","")</f>
        <v>All</v>
      </c>
      <c r="K45" s="37" t="str">
        <f>IF(B42="Q","",IF(B42="B",J42,IF(B42="S","",IF(B42="R",TEXT(J42,"MMM-JJ")&amp;" to "&amp;TEXT(CONCATENATE(TEXT(MONTH(J42)+2,0),"/",TEXT(VALUE(RIGHT(($B$1),4))-1,0)),"MMM-JJ"),IF(AND(B42 = "M",J42&lt;&gt; "No revisions"),TEXT(J42,"MMM-JJ")&amp;", "&amp;TEXT(CONCATENATE(TEXT(MONTH(J42)+1,0),"/",TEXT(VALUE(RIGHT(($B$1),4)),0)),"MMM-JJ"),"-")))))</f>
        <v>All</v>
      </c>
      <c r="L45" s="37"/>
      <c r="M45" s="28"/>
    </row>
    <row r="46" spans="2:13" ht="12">
      <c r="B46" s="8" t="s">
        <v>2</v>
      </c>
      <c r="C46" s="7" t="s">
        <v>1</v>
      </c>
      <c r="D46" s="7" t="s">
        <v>37</v>
      </c>
      <c r="E46" s="7" t="str">
        <f>CONCATENATE(D46,RIGHT($B$1,4))</f>
        <v>31/12/2026</v>
      </c>
      <c r="F46" s="6">
        <f>VALUE(E46)</f>
        <v>46387</v>
      </c>
      <c r="G46" s="6">
        <f>IF(OR(B46="Q",B46="S"),"Q"&amp;ROUNDUP(MONTH(F46)/3,0)&amp;"-"&amp;YEAR(F46),F46)</f>
        <v>46387</v>
      </c>
      <c r="H46" s="5">
        <v>46430</v>
      </c>
      <c r="I46" s="5">
        <f>IF(B46="Q",WORKDAY(H46,9,'Public holidays'!B:B),IF(B46="B",WORKDAY(H46,2,'Public holidays'!B:B),IF(B46="R",WORKDAY(F46+14,1,'Public holidays'!B:B),IF(B46="M",WORKDAY(H46,4,'Public holidays'!B:B),""))))</f>
        <v>46436</v>
      </c>
      <c r="J46" s="41" t="str">
        <f>IF(AND(B43="M",B44="Q"),"No revisions",IF(B43="M",MONTH(G43)-1&amp;"/"&amp;TEXT(VALUE(RIGHT(($B$1),4)),0),IF(B43="R",MONTH(G43)-2&amp;"/"&amp;TEXT(VALUE(RIGHT(($B$1),4)),0),IF(B43 = "B","All",""))))</f>
        <v>10/2026</v>
      </c>
      <c r="K46" s="40" t="str">
        <f>IF(B46="Q","",IF(B46="B",J46,IF(B46="S","",IF(B46="R",TEXT(J46,"MMM-JJ")&amp;" to "&amp;TEXT(CONCATENATE(TEXT(MONTH(J46)+2,0),"/",TEXT(VALUE(RIGHT(($B$1),4))-1,0)),"MMM-JJ"),IF(AND(B46 = "M",J46&lt;&gt; "No revisions"),TEXT(J46,"MMM-JJ")&amp;", "&amp;TEXT(CONCATENATE(TEXT(MONTH(J46)+1,0),"/",TEXT(VALUE(RIGHT(($B$1),4)),0)),"MMM-JJ"),"-")))))</f>
        <v>Oct-JJ, Nov-JJ</v>
      </c>
      <c r="L46" s="42"/>
      <c r="M46" s="60"/>
    </row>
    <row r="47" spans="2:13" ht="12">
      <c r="B47" s="3" t="s">
        <v>0</v>
      </c>
      <c r="C47" s="4"/>
      <c r="D47" s="4"/>
      <c r="E47" s="4"/>
      <c r="F47" s="3"/>
      <c r="G47" s="3"/>
      <c r="I47" s="4"/>
      <c r="J47" s="56"/>
      <c r="M47" s="28"/>
    </row>
    <row r="48" spans="2:13">
      <c r="M48" s="28"/>
    </row>
    <row r="67" spans="2:12" ht="12">
      <c r="B67" s="3"/>
      <c r="C67" s="4"/>
      <c r="D67" s="4"/>
      <c r="E67" s="4"/>
      <c r="F67" s="3"/>
      <c r="G67" s="3"/>
      <c r="H67" s="4"/>
      <c r="I67" s="4"/>
      <c r="J67" s="56"/>
    </row>
    <row r="68" spans="2:12" ht="13.2">
      <c r="B68" s="3"/>
      <c r="H68" s="2"/>
      <c r="I68" s="2"/>
      <c r="J68" s="55"/>
    </row>
    <row r="69" spans="2:12" ht="12">
      <c r="B69" s="47"/>
      <c r="C69" s="47"/>
      <c r="D69" s="47"/>
      <c r="E69" s="47"/>
      <c r="F69" s="47"/>
      <c r="G69" s="47"/>
      <c r="H69" s="47"/>
      <c r="I69" s="47"/>
      <c r="J69" s="57"/>
      <c r="K69" s="65"/>
      <c r="L69" s="47"/>
    </row>
  </sheetData>
  <autoFilter ref="B3:L48" xr:uid="{00000000-0009-0000-0000-000001000000}">
    <filterColumn colId="2" showButton="0"/>
  </autoFilter>
  <mergeCells count="10">
    <mergeCell ref="I3:I4"/>
    <mergeCell ref="J3:J4"/>
    <mergeCell ref="K3:K4"/>
    <mergeCell ref="L3:L4"/>
    <mergeCell ref="B3:B4"/>
    <mergeCell ref="C3:C4"/>
    <mergeCell ref="D3:E4"/>
    <mergeCell ref="F3:F4"/>
    <mergeCell ref="G3:G4"/>
    <mergeCell ref="H3:H4"/>
  </mergeCells>
  <pageMargins left="0.7" right="0.7" top="0.75" bottom="0.75" header="0.3" footer="0.3"/>
  <pageSetup paperSize="9" scale="60" orientation="landscape" r:id="rId1"/>
  <headerFooter>
    <oddHeader>&amp;R&amp;"Arial"&amp;10&amp;K000000 ECB-RESTRICTED&amp;1#_x000D_</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vt:lpstr>
      <vt:lpstr>Delivery &amp; Publication 2026</vt:lpstr>
      <vt:lpstr>Public holidays</vt:lpstr>
      <vt:lpstr>w_formulae</vt:lpstr>
      <vt:lpstr>'Delivery &amp; Publication 2026'!Print_Area</vt:lpstr>
      <vt:lpstr>w_formulae!Print_Area</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Mihailescu, Andrei Iustin</dc:creator>
  <cp:lastModifiedBy>Rosati, Elvira</cp:lastModifiedBy>
  <cp:lastPrinted>2025-07-21T13:12:04Z</cp:lastPrinted>
  <dcterms:created xsi:type="dcterms:W3CDTF">2019-07-16T11:56:18Z</dcterms:created>
  <dcterms:modified xsi:type="dcterms:W3CDTF">2025-09-16T06:26:41Z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004f6e-0cb0-4bb2-8c11-22112a056e1d_Enabled">
    <vt:lpwstr>true</vt:lpwstr>
  </property>
  <property fmtid="{D5CDD505-2E9C-101B-9397-08002B2CF9AE}" pid="3" name="MSIP_Label_a9004f6e-0cb0-4bb2-8c11-22112a056e1d_SetDate">
    <vt:lpwstr>2026-03-12T12:39:47Z</vt:lpwstr>
  </property>
  <property fmtid="{D5CDD505-2E9C-101B-9397-08002B2CF9AE}" pid="4" name="MSIP_Label_a9004f6e-0cb0-4bb2-8c11-22112a056e1d_Method">
    <vt:lpwstr>Standard</vt:lpwstr>
  </property>
  <property fmtid="{D5CDD505-2E9C-101B-9397-08002B2CF9AE}" pid="5" name="MSIP_Label_a9004f6e-0cb0-4bb2-8c11-22112a056e1d_Name">
    <vt:lpwstr>ECB-UNRESTRICTED - Label</vt:lpwstr>
  </property>
  <property fmtid="{D5CDD505-2E9C-101B-9397-08002B2CF9AE}" pid="6" name="MSIP_Label_a9004f6e-0cb0-4bb2-8c11-22112a056e1d_SiteId">
    <vt:lpwstr>b84ee435-4816-49d2-8d92-e740dbda4064</vt:lpwstr>
  </property>
  <property fmtid="{D5CDD505-2E9C-101B-9397-08002B2CF9AE}" pid="7" name="MSIP_Label_a9004f6e-0cb0-4bb2-8c11-22112a056e1d_ActionId">
    <vt:lpwstr>58d9b978-4d76-486e-a7d4-bce140dfabd9</vt:lpwstr>
  </property>
  <property fmtid="{D5CDD505-2E9C-101B-9397-08002B2CF9AE}" pid="8" name="MSIP_Label_a9004f6e-0cb0-4bb2-8c11-22112a056e1d_ContentBits">
    <vt:lpwstr>0</vt:lpwstr>
  </property>
</Properties>
</file>